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filterPrivacy="1"/>
  <bookViews>
    <workbookView xWindow="0" yWindow="0" windowWidth="25200" windowHeight="11985" xr2:uid="{00000000-000D-0000-FFFF-FFFF00000000}"/>
  </bookViews>
  <sheets>
    <sheet name="Resultat" sheetId="2" r:id="rId1"/>
  </sheets>
  <definedNames>
    <definedName name="_xlnm.Print_Titles" localSheetId="0">Resultat!$4:$4</definedName>
  </definedNames>
  <calcPr calcId="171027"/>
</workbook>
</file>

<file path=xl/calcChain.xml><?xml version="1.0" encoding="utf-8"?>
<calcChain xmlns="http://schemas.openxmlformats.org/spreadsheetml/2006/main">
  <c r="E5" i="2" l="1"/>
  <c r="I5" i="2"/>
  <c r="M5" i="2"/>
  <c r="Q5" i="2"/>
  <c r="B6" i="2"/>
  <c r="B7" i="2" s="1"/>
  <c r="C6" i="2"/>
  <c r="C7" i="2" s="1"/>
  <c r="D6" i="2"/>
  <c r="D7" i="2" s="1"/>
  <c r="F6" i="2"/>
  <c r="F7" i="2" s="1"/>
  <c r="G6" i="2"/>
  <c r="G7" i="2" s="1"/>
  <c r="H6" i="2"/>
  <c r="H7" i="2" s="1"/>
  <c r="J6" i="2"/>
  <c r="J7" i="2" s="1"/>
  <c r="K6" i="2"/>
  <c r="K7" i="2" s="1"/>
  <c r="L6" i="2"/>
  <c r="L7" i="2" s="1"/>
  <c r="N6" i="2"/>
  <c r="N7" i="2" s="1"/>
  <c r="O6" i="2"/>
  <c r="O7" i="2" s="1"/>
  <c r="P6" i="2"/>
  <c r="P7" i="2" s="1"/>
  <c r="B10" i="2"/>
  <c r="B11" i="2" s="1"/>
  <c r="B12" i="2" s="1"/>
  <c r="B13" i="2" s="1"/>
  <c r="C10" i="2"/>
  <c r="C11" i="2" s="1"/>
  <c r="C12" i="2" s="1"/>
  <c r="C13" i="2" s="1"/>
  <c r="D10" i="2"/>
  <c r="F10" i="2"/>
  <c r="F11" i="2" s="1"/>
  <c r="F12" i="2" s="1"/>
  <c r="F13" i="2" s="1"/>
  <c r="G10" i="2"/>
  <c r="H10" i="2"/>
  <c r="J10" i="2"/>
  <c r="J11" i="2" s="1"/>
  <c r="J12" i="2" s="1"/>
  <c r="J13" i="2" s="1"/>
  <c r="K10" i="2"/>
  <c r="K11" i="2" s="1"/>
  <c r="K12" i="2" s="1"/>
  <c r="K13" i="2" s="1"/>
  <c r="L10" i="2"/>
  <c r="N10" i="2"/>
  <c r="N11" i="2" s="1"/>
  <c r="N12" i="2" s="1"/>
  <c r="N13" i="2" s="1"/>
  <c r="O10" i="2"/>
  <c r="O11" i="2" s="1"/>
  <c r="O12" i="2" s="1"/>
  <c r="O13" i="2" s="1"/>
  <c r="P10" i="2"/>
  <c r="G11" i="2"/>
  <c r="G12" i="2" s="1"/>
  <c r="G13" i="2" s="1"/>
  <c r="M10" i="2" l="1"/>
  <c r="I10" i="2"/>
  <c r="Q10" i="2"/>
  <c r="R5" i="2"/>
  <c r="E10" i="2"/>
  <c r="E7" i="2"/>
  <c r="M7" i="2"/>
  <c r="Q7" i="2"/>
  <c r="I7" i="2"/>
  <c r="O14" i="2"/>
  <c r="O16" i="2" s="1"/>
  <c r="K14" i="2"/>
  <c r="K16" i="2" s="1"/>
  <c r="G14" i="2"/>
  <c r="G16" i="2" s="1"/>
  <c r="C14" i="2"/>
  <c r="C16" i="2" s="1"/>
  <c r="Q6" i="2"/>
  <c r="M6" i="2"/>
  <c r="I6" i="2"/>
  <c r="E6" i="2"/>
  <c r="N14" i="2"/>
  <c r="J14" i="2"/>
  <c r="F14" i="2"/>
  <c r="B14" i="2"/>
  <c r="B16" i="2" s="1"/>
  <c r="P11" i="2"/>
  <c r="Q11" i="2" s="1"/>
  <c r="L11" i="2"/>
  <c r="M11" i="2" s="1"/>
  <c r="H11" i="2"/>
  <c r="D11" i="2"/>
  <c r="R10" i="2" l="1"/>
  <c r="J16" i="2"/>
  <c r="P12" i="2"/>
  <c r="D12" i="2"/>
  <c r="R6" i="2"/>
  <c r="H12" i="2"/>
  <c r="F16" i="2"/>
  <c r="I11" i="2"/>
  <c r="R7" i="2"/>
  <c r="N16" i="2"/>
  <c r="L12" i="2"/>
  <c r="E11" i="2"/>
  <c r="R11" i="2" s="1"/>
  <c r="L13" i="2" l="1"/>
  <c r="M13" i="2" s="1"/>
  <c r="M12" i="2"/>
  <c r="D13" i="2"/>
  <c r="E13" i="2" s="1"/>
  <c r="E12" i="2"/>
  <c r="L14" i="2"/>
  <c r="P13" i="2"/>
  <c r="Q12" i="2"/>
  <c r="H13" i="2"/>
  <c r="I12" i="2"/>
  <c r="D14" i="2" l="1"/>
  <c r="D16" i="2" s="1"/>
  <c r="I13" i="2"/>
  <c r="H14" i="2"/>
  <c r="Q13" i="2"/>
  <c r="P14" i="2"/>
  <c r="R12" i="2"/>
  <c r="L16" i="2"/>
  <c r="M14" i="2"/>
  <c r="M16" i="2" s="1"/>
  <c r="E14" i="2" l="1"/>
  <c r="E16" i="2" s="1"/>
  <c r="R13" i="2"/>
  <c r="P16" i="2"/>
  <c r="Q14" i="2"/>
  <c r="Q16" i="2" s="1"/>
  <c r="H16" i="2"/>
  <c r="I14" i="2"/>
  <c r="I16" i="2" s="1"/>
  <c r="R14" i="2" l="1"/>
  <c r="R16" i="2" s="1"/>
</calcChain>
</file>

<file path=xl/sharedStrings.xml><?xml version="1.0" encoding="utf-8"?>
<sst xmlns="http://schemas.openxmlformats.org/spreadsheetml/2006/main" count="30" uniqueCount="29">
  <si>
    <t>mar</t>
  </si>
  <si>
    <t>Q1</t>
  </si>
  <si>
    <t>Q2</t>
  </si>
  <si>
    <t>Q3</t>
  </si>
  <si>
    <t>Q4</t>
  </si>
  <si>
    <t>tam</t>
  </si>
  <si>
    <t>hel</t>
  </si>
  <si>
    <t>maa</t>
  </si>
  <si>
    <t>huh</t>
  </si>
  <si>
    <t>tou</t>
  </si>
  <si>
    <t>hei</t>
  </si>
  <si>
    <t>elo</t>
  </si>
  <si>
    <t>syys</t>
  </si>
  <si>
    <t>kesä</t>
  </si>
  <si>
    <t>loka</t>
  </si>
  <si>
    <t>jou</t>
  </si>
  <si>
    <t>Matkat</t>
  </si>
  <si>
    <t>Vuokra</t>
  </si>
  <si>
    <t>Palkka</t>
  </si>
  <si>
    <t>Tulos</t>
  </si>
  <si>
    <t>Tulot</t>
  </si>
  <si>
    <t>Kustannukset</t>
  </si>
  <si>
    <t>Myynti</t>
  </si>
  <si>
    <t>Rahti</t>
  </si>
  <si>
    <t>Tulot yhteensä</t>
  </si>
  <si>
    <t>Ostot</t>
  </si>
  <si>
    <t>Kustannukset yht.</t>
  </si>
  <si>
    <t>Neljännesvuositulos (tam-jou)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</si>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</sst>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&quot;$&quot;#,##0.00"/>
    <numFmt numFmtId="167" formatCode="_-* #,##0\ [$€-40B]_-;\-* #,##0\ [$€-40B]_-;_-* &quot;-&quot;\ [$€-40B]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ont="1" applyBorder="1"/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0" fontId="4" fillId="0" borderId="1" xfId="0" applyFont="1" applyBorder="1"/>
    <xf numFmtId="0" fontId="5" fillId="0" borderId="1" xfId="0" applyFont="1" applyBorder="1"/>
    <xf numFmtId="0" fontId="4" fillId="3" borderId="1" xfId="0" applyFont="1" applyFill="1" applyBorder="1"/>
    <xf numFmtId="0" fontId="5" fillId="0" borderId="0" xfId="0" applyFont="1" applyBorder="1"/>
    <xf numFmtId="0" fontId="0" fillId="0" borderId="1" xfId="0" applyFont="1" applyBorder="1"/>
    <xf numFmtId="0" fontId="2" fillId="0" borderId="0" xfId="0" applyFont="1" applyFill="1" applyBorder="1"/>
    <xf numFmtId="0" fontId="4" fillId="0" borderId="0" xfId="0" applyFont="1" applyFill="1" applyBorder="1"/>
    <xf numFmtId="0" fontId="0" fillId="0" borderId="0" xfId="0" applyFont="1" applyFill="1" applyBorder="1"/>
    <xf numFmtId="0" fontId="0" fillId="0" borderId="1" xfId="0" applyFont="1" applyFill="1" applyBorder="1"/>
    <xf numFmtId="0" fontId="4" fillId="0" borderId="2" xfId="0" applyFont="1" applyFill="1" applyBorder="1"/>
    <xf numFmtId="0" fontId="4" fillId="0" borderId="2" xfId="0" applyFont="1" applyBorder="1"/>
    <xf numFmtId="0" fontId="2" fillId="0" borderId="0" xfId="0" applyFont="1" applyBorder="1"/>
    <xf numFmtId="165" fontId="2" fillId="0" borderId="0" xfId="0" applyNumberFormat="1" applyFont="1" applyBorder="1"/>
    <xf numFmtId="0" fontId="0" fillId="0" borderId="0" xfId="0" applyNumberFormat="1" applyFont="1" applyBorder="1"/>
    <xf numFmtId="0" fontId="3" fillId="2" borderId="0" xfId="0" applyFont="1" applyFill="1" applyBorder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167" fontId="2" fillId="3" borderId="0" xfId="1" applyNumberFormat="1" applyFont="1" applyFill="1" applyBorder="1" applyAlignment="1">
      <alignment horizontal="center"/>
    </xf>
    <xf numFmtId="167" fontId="0" fillId="0" borderId="1" xfId="1" applyNumberFormat="1" applyFont="1" applyBorder="1"/>
    <xf numFmtId="167" fontId="2" fillId="3" borderId="1" xfId="1" applyNumberFormat="1" applyFont="1" applyFill="1" applyBorder="1"/>
    <xf numFmtId="167" fontId="2" fillId="0" borderId="0" xfId="0" applyNumberFormat="1" applyFont="1" applyBorder="1"/>
    <xf numFmtId="167" fontId="2" fillId="3" borderId="0" xfId="0" applyNumberFormat="1" applyFont="1" applyFill="1" applyBorder="1"/>
    <xf numFmtId="167" fontId="0" fillId="0" borderId="0" xfId="0" applyNumberFormat="1" applyFont="1" applyBorder="1"/>
    <xf numFmtId="167" fontId="0" fillId="0" borderId="0" xfId="0" applyNumberFormat="1" applyFont="1" applyBorder="1" applyAlignment="1">
      <alignment horizontal="right"/>
    </xf>
    <xf numFmtId="167" fontId="5" fillId="0" borderId="0" xfId="0" applyNumberFormat="1" applyFont="1" applyBorder="1"/>
    <xf numFmtId="167" fontId="4" fillId="0" borderId="0" xfId="0" applyNumberFormat="1" applyFont="1" applyBorder="1"/>
    <xf numFmtId="167" fontId="5" fillId="0" borderId="0" xfId="0" applyNumberFormat="1" applyFont="1" applyBorder="1" applyAlignment="1">
      <alignment horizontal="right"/>
    </xf>
    <xf numFmtId="167" fontId="0" fillId="0" borderId="1" xfId="0" applyNumberFormat="1" applyFont="1" applyBorder="1"/>
    <xf numFmtId="167" fontId="2" fillId="3" borderId="1" xfId="0" applyNumberFormat="1" applyFont="1" applyFill="1" applyBorder="1"/>
    <xf numFmtId="167" fontId="4" fillId="0" borderId="2" xfId="0" applyNumberFormat="1" applyFont="1" applyBorder="1"/>
    <xf numFmtId="167" fontId="4" fillId="3" borderId="2" xfId="0" applyNumberFormat="1" applyFont="1" applyFill="1" applyBorder="1"/>
    <xf numFmtId="167" fontId="4" fillId="4" borderId="2" xfId="0" applyNumberFormat="1" applyFont="1" applyFill="1" applyBorder="1"/>
  </cellXfs>
  <cellStyles count="2">
    <cellStyle name="Comma 2" xfId="1" xr:uid="{00000000-0005-0000-0000-000000000000}"/>
    <cellStyle name="Normaali" xfId="0" builtinId="0"/>
  </cellStyles>
  <dxfs count="2"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1"/>
      <tableStyleElement type="firstRowStripe" dxfId="0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2"/>
  <sheetViews>
    <sheetView tabSelected="1" zoomScaleNormal="100" zoomScaleSheetLayoutView="70" workbookViewId="0">
      <selection activeCell="T17" sqref="T17"/>
    </sheetView>
  </sheetViews>
  <sheetFormatPr defaultColWidth="9.140625" defaultRowHeight="15" x14ac:dyDescent="0.25"/>
  <cols>
    <col min="1" max="1" width="15.42578125" style="1" bestFit="1" customWidth="1"/>
    <col min="2" max="2" width="10.7109375" style="1" customWidth="1"/>
    <col min="3" max="3" width="8.85546875" style="1" customWidth="1"/>
    <col min="4" max="4" width="10.7109375" style="1" customWidth="1"/>
    <col min="5" max="5" width="10.7109375" style="15" customWidth="1"/>
    <col min="6" max="6" width="9.85546875" style="1" customWidth="1"/>
    <col min="7" max="7" width="10.7109375" style="2" customWidth="1"/>
    <col min="8" max="8" width="8.85546875" style="3" customWidth="1"/>
    <col min="9" max="9" width="10.7109375" style="16" customWidth="1"/>
    <col min="10" max="10" width="10.7109375" style="3" customWidth="1"/>
    <col min="11" max="11" width="9.85546875" style="3" customWidth="1"/>
    <col min="12" max="12" width="10.7109375" style="3" customWidth="1"/>
    <col min="13" max="13" width="10.85546875" style="16" customWidth="1"/>
    <col min="14" max="15" width="10.7109375" style="3" customWidth="1"/>
    <col min="16" max="16" width="10.85546875" style="3" customWidth="1"/>
    <col min="17" max="17" width="12" style="16" customWidth="1"/>
    <col min="18" max="18" width="12" style="15" bestFit="1" customWidth="1"/>
    <col min="19" max="19" width="9.140625" style="1"/>
    <col min="20" max="20" width="10.85546875" style="1" bestFit="1" customWidth="1"/>
    <col min="21" max="16384" width="9.140625" style="1"/>
  </cols>
  <sheetData>
    <row r="2" spans="1:18" ht="55.15" customHeight="1" x14ac:dyDescent="0.55000000000000004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4" spans="1:18" s="7" customFormat="1" ht="15.75" x14ac:dyDescent="0.25">
      <c r="A4" s="4" t="s">
        <v>20</v>
      </c>
      <c r="B4" s="5" t="s">
        <v>5</v>
      </c>
      <c r="C4" s="5" t="s">
        <v>6</v>
      </c>
      <c r="D4" s="5" t="s">
        <v>7</v>
      </c>
      <c r="E4" s="6" t="s">
        <v>1</v>
      </c>
      <c r="F4" s="5" t="s">
        <v>8</v>
      </c>
      <c r="G4" s="5" t="s">
        <v>9</v>
      </c>
      <c r="H4" s="5" t="s">
        <v>13</v>
      </c>
      <c r="I4" s="6" t="s">
        <v>2</v>
      </c>
      <c r="J4" s="5" t="s">
        <v>10</v>
      </c>
      <c r="K4" s="5" t="s">
        <v>11</v>
      </c>
      <c r="L4" s="5" t="s">
        <v>12</v>
      </c>
      <c r="M4" s="6" t="s">
        <v>3</v>
      </c>
      <c r="N4" s="5" t="s">
        <v>14</v>
      </c>
      <c r="O4" s="5" t="s">
        <v>0</v>
      </c>
      <c r="P4" s="5" t="s">
        <v>15</v>
      </c>
      <c r="Q4" s="6" t="s">
        <v>4</v>
      </c>
      <c r="R4" s="6" t="s">
        <v>19</v>
      </c>
    </row>
    <row r="5" spans="1:18" x14ac:dyDescent="0.25">
      <c r="A5" s="1" t="s">
        <v>22</v>
      </c>
      <c r="B5" s="19">
        <v>3947</v>
      </c>
      <c r="C5" s="19">
        <v>557</v>
      </c>
      <c r="D5" s="19">
        <v>3863</v>
      </c>
      <c r="E5" s="20">
        <f>+SUM(B5:D5)</f>
        <v>8367</v>
      </c>
      <c r="F5" s="19">
        <v>1117</v>
      </c>
      <c r="G5" s="19">
        <v>3947</v>
      </c>
      <c r="H5" s="19">
        <v>557</v>
      </c>
      <c r="I5" s="20">
        <f>+SUM(F5:H5)</f>
        <v>5621</v>
      </c>
      <c r="J5" s="19">
        <v>3863</v>
      </c>
      <c r="K5" s="19">
        <v>1117</v>
      </c>
      <c r="L5" s="19">
        <v>8237</v>
      </c>
      <c r="M5" s="20">
        <f>+SUM(J5:L5)</f>
        <v>13217</v>
      </c>
      <c r="N5" s="19">
        <v>8690</v>
      </c>
      <c r="O5" s="19">
        <v>8802.7333333333299</v>
      </c>
      <c r="P5" s="19">
        <v>10060.1333333333</v>
      </c>
      <c r="Q5" s="20">
        <f>+SUM(N5:P5)</f>
        <v>27552.866666666632</v>
      </c>
      <c r="R5" s="20">
        <f>E5+I5+M5+Q5</f>
        <v>54757.866666666632</v>
      </c>
    </row>
    <row r="6" spans="1:18" x14ac:dyDescent="0.25">
      <c r="A6" s="8" t="s">
        <v>23</v>
      </c>
      <c r="B6" s="21">
        <f>+B5/100*2.5</f>
        <v>98.674999999999997</v>
      </c>
      <c r="C6" s="21">
        <f t="shared" ref="C6:P6" si="0">+C5/100*2.5</f>
        <v>13.925000000000001</v>
      </c>
      <c r="D6" s="21">
        <f t="shared" si="0"/>
        <v>96.575000000000003</v>
      </c>
      <c r="E6" s="22">
        <f t="shared" ref="E6:E7" si="1">+SUM(B6:D6)</f>
        <v>209.17500000000001</v>
      </c>
      <c r="F6" s="21">
        <f t="shared" si="0"/>
        <v>27.925000000000001</v>
      </c>
      <c r="G6" s="21">
        <f t="shared" si="0"/>
        <v>98.674999999999997</v>
      </c>
      <c r="H6" s="21">
        <f t="shared" si="0"/>
        <v>13.925000000000001</v>
      </c>
      <c r="I6" s="22">
        <f t="shared" ref="I6:I7" si="2">+SUM(F6:H6)</f>
        <v>140.52500000000001</v>
      </c>
      <c r="J6" s="21">
        <f t="shared" si="0"/>
        <v>96.575000000000003</v>
      </c>
      <c r="K6" s="21">
        <f t="shared" si="0"/>
        <v>27.925000000000001</v>
      </c>
      <c r="L6" s="21">
        <f t="shared" si="0"/>
        <v>205.92500000000001</v>
      </c>
      <c r="M6" s="22">
        <f t="shared" ref="M6:M7" si="3">+SUM(J6:L6)</f>
        <v>330.42500000000001</v>
      </c>
      <c r="N6" s="21">
        <f t="shared" si="0"/>
        <v>217.25</v>
      </c>
      <c r="O6" s="21">
        <f t="shared" si="0"/>
        <v>220.06833333333327</v>
      </c>
      <c r="P6" s="21">
        <f t="shared" si="0"/>
        <v>251.50333333333251</v>
      </c>
      <c r="Q6" s="22">
        <f t="shared" ref="Q6:Q7" si="4">+SUM(N6:P6)</f>
        <v>688.82166666666581</v>
      </c>
      <c r="R6" s="22">
        <f t="shared" ref="R6:R7" si="5">E6+I6+M6+Q6</f>
        <v>1368.9466666666658</v>
      </c>
    </row>
    <row r="7" spans="1:18" x14ac:dyDescent="0.25">
      <c r="A7" s="9" t="s">
        <v>24</v>
      </c>
      <c r="B7" s="23">
        <f>+B5+B6</f>
        <v>4045.6750000000002</v>
      </c>
      <c r="C7" s="23">
        <f t="shared" ref="C7:P7" si="6">+C5+C6</f>
        <v>570.92499999999995</v>
      </c>
      <c r="D7" s="23">
        <f t="shared" si="6"/>
        <v>3959.5749999999998</v>
      </c>
      <c r="E7" s="24">
        <f t="shared" si="1"/>
        <v>8576.1749999999993</v>
      </c>
      <c r="F7" s="23">
        <f t="shared" si="6"/>
        <v>1144.925</v>
      </c>
      <c r="G7" s="23">
        <f t="shared" si="6"/>
        <v>4045.6750000000002</v>
      </c>
      <c r="H7" s="23">
        <f t="shared" si="6"/>
        <v>570.92499999999995</v>
      </c>
      <c r="I7" s="24">
        <f t="shared" si="2"/>
        <v>5761.5250000000005</v>
      </c>
      <c r="J7" s="23">
        <f t="shared" si="6"/>
        <v>3959.5749999999998</v>
      </c>
      <c r="K7" s="23">
        <f t="shared" si="6"/>
        <v>1144.925</v>
      </c>
      <c r="L7" s="23">
        <f t="shared" si="6"/>
        <v>8442.9249999999993</v>
      </c>
      <c r="M7" s="24">
        <f t="shared" si="3"/>
        <v>13547.424999999999</v>
      </c>
      <c r="N7" s="23">
        <f t="shared" si="6"/>
        <v>8907.25</v>
      </c>
      <c r="O7" s="23">
        <f t="shared" si="6"/>
        <v>9022.8016666666626</v>
      </c>
      <c r="P7" s="23">
        <f t="shared" si="6"/>
        <v>10311.636666666633</v>
      </c>
      <c r="Q7" s="24">
        <f t="shared" si="4"/>
        <v>28241.688333333295</v>
      </c>
      <c r="R7" s="24">
        <f t="shared" si="5"/>
        <v>56126.813333333295</v>
      </c>
    </row>
    <row r="8" spans="1:18" x14ac:dyDescent="0.25">
      <c r="B8" s="25"/>
      <c r="C8" s="25"/>
      <c r="D8" s="25"/>
      <c r="E8" s="23"/>
      <c r="F8" s="25"/>
      <c r="G8" s="26"/>
      <c r="H8" s="25"/>
      <c r="I8" s="23"/>
      <c r="J8" s="25"/>
      <c r="K8" s="25"/>
      <c r="L8" s="25"/>
      <c r="M8" s="23"/>
      <c r="N8" s="25"/>
      <c r="O8" s="25"/>
      <c r="P8" s="25"/>
      <c r="Q8" s="23"/>
      <c r="R8" s="23"/>
    </row>
    <row r="9" spans="1:18" s="7" customFormat="1" ht="15.75" x14ac:dyDescent="0.25">
      <c r="A9" s="10" t="s">
        <v>21</v>
      </c>
      <c r="B9" s="27"/>
      <c r="C9" s="27"/>
      <c r="D9" s="27"/>
      <c r="E9" s="28"/>
      <c r="F9" s="27"/>
      <c r="G9" s="29"/>
      <c r="H9" s="27"/>
      <c r="I9" s="28"/>
      <c r="J9" s="27"/>
      <c r="K9" s="27"/>
      <c r="L9" s="27"/>
      <c r="M9" s="28"/>
      <c r="N9" s="27"/>
      <c r="O9" s="27"/>
      <c r="P9" s="27"/>
      <c r="Q9" s="28"/>
      <c r="R9" s="28"/>
    </row>
    <row r="10" spans="1:18" x14ac:dyDescent="0.25">
      <c r="A10" s="11" t="s">
        <v>25</v>
      </c>
      <c r="B10" s="25">
        <f>+B5*40%</f>
        <v>1578.8000000000002</v>
      </c>
      <c r="C10" s="25">
        <f t="shared" ref="C10:P10" si="7">+C5*40%</f>
        <v>222.8</v>
      </c>
      <c r="D10" s="25">
        <f t="shared" si="7"/>
        <v>1545.2</v>
      </c>
      <c r="E10" s="24">
        <f>+SUM(B10:D10)</f>
        <v>3346.8</v>
      </c>
      <c r="F10" s="25">
        <f t="shared" si="7"/>
        <v>446.8</v>
      </c>
      <c r="G10" s="25">
        <f t="shared" si="7"/>
        <v>1578.8000000000002</v>
      </c>
      <c r="H10" s="25">
        <f t="shared" si="7"/>
        <v>222.8</v>
      </c>
      <c r="I10" s="24">
        <f>+SUM(F10:H10)</f>
        <v>2248.4</v>
      </c>
      <c r="J10" s="25">
        <f t="shared" si="7"/>
        <v>1545.2</v>
      </c>
      <c r="K10" s="25">
        <f t="shared" si="7"/>
        <v>446.8</v>
      </c>
      <c r="L10" s="25">
        <f t="shared" si="7"/>
        <v>3294.8</v>
      </c>
      <c r="M10" s="24">
        <f>+SUM(J10:L10)</f>
        <v>5286.8</v>
      </c>
      <c r="N10" s="25">
        <f t="shared" si="7"/>
        <v>3476</v>
      </c>
      <c r="O10" s="25">
        <f t="shared" si="7"/>
        <v>3521.0933333333323</v>
      </c>
      <c r="P10" s="25">
        <f t="shared" si="7"/>
        <v>4024.0533333333206</v>
      </c>
      <c r="Q10" s="24">
        <f>+SUM(N10:P10)</f>
        <v>11021.146666666653</v>
      </c>
      <c r="R10" s="24">
        <f t="shared" ref="R10:R13" si="8">E10+I10+M10+Q10</f>
        <v>21903.146666666653</v>
      </c>
    </row>
    <row r="11" spans="1:18" x14ac:dyDescent="0.25">
      <c r="A11" s="11" t="s">
        <v>18</v>
      </c>
      <c r="B11" s="25">
        <f>+B10/3</f>
        <v>526.26666666666677</v>
      </c>
      <c r="C11" s="25">
        <f t="shared" ref="C11:P11" si="9">+C10/3</f>
        <v>74.266666666666666</v>
      </c>
      <c r="D11" s="25">
        <f t="shared" si="9"/>
        <v>515.06666666666672</v>
      </c>
      <c r="E11" s="24">
        <f t="shared" ref="E11:E14" si="10">+SUM(B11:D11)</f>
        <v>1115.6000000000001</v>
      </c>
      <c r="F11" s="25">
        <f t="shared" si="9"/>
        <v>148.93333333333334</v>
      </c>
      <c r="G11" s="25">
        <f t="shared" si="9"/>
        <v>526.26666666666677</v>
      </c>
      <c r="H11" s="25">
        <f t="shared" si="9"/>
        <v>74.266666666666666</v>
      </c>
      <c r="I11" s="24">
        <f t="shared" ref="I11:I14" si="11">+SUM(F11:H11)</f>
        <v>749.4666666666667</v>
      </c>
      <c r="J11" s="25">
        <f t="shared" si="9"/>
        <v>515.06666666666672</v>
      </c>
      <c r="K11" s="25">
        <f t="shared" si="9"/>
        <v>148.93333333333334</v>
      </c>
      <c r="L11" s="25">
        <f t="shared" si="9"/>
        <v>1098.2666666666667</v>
      </c>
      <c r="M11" s="24">
        <f t="shared" ref="M11:M14" si="12">+SUM(J11:L11)</f>
        <v>1762.2666666666667</v>
      </c>
      <c r="N11" s="25">
        <f t="shared" si="9"/>
        <v>1158.6666666666667</v>
      </c>
      <c r="O11" s="25">
        <f t="shared" si="9"/>
        <v>1173.6977777777774</v>
      </c>
      <c r="P11" s="25">
        <f t="shared" si="9"/>
        <v>1341.3511111111068</v>
      </c>
      <c r="Q11" s="24">
        <f t="shared" ref="Q11:Q14" si="13">+SUM(N11:P11)</f>
        <v>3673.715555555551</v>
      </c>
      <c r="R11" s="24">
        <f t="shared" si="8"/>
        <v>7301.0488888888849</v>
      </c>
    </row>
    <row r="12" spans="1:18" x14ac:dyDescent="0.25">
      <c r="A12" s="11" t="s">
        <v>16</v>
      </c>
      <c r="B12" s="25">
        <f>+B11/6</f>
        <v>87.711111111111123</v>
      </c>
      <c r="C12" s="25">
        <f t="shared" ref="C12:P12" si="14">+C11/6</f>
        <v>12.377777777777778</v>
      </c>
      <c r="D12" s="25">
        <f t="shared" si="14"/>
        <v>85.844444444444449</v>
      </c>
      <c r="E12" s="24">
        <f t="shared" si="10"/>
        <v>185.93333333333334</v>
      </c>
      <c r="F12" s="25">
        <f t="shared" si="14"/>
        <v>24.822222222222223</v>
      </c>
      <c r="G12" s="25">
        <f t="shared" si="14"/>
        <v>87.711111111111123</v>
      </c>
      <c r="H12" s="25">
        <f t="shared" si="14"/>
        <v>12.377777777777778</v>
      </c>
      <c r="I12" s="24">
        <f t="shared" si="11"/>
        <v>124.91111111111113</v>
      </c>
      <c r="J12" s="25">
        <f t="shared" si="14"/>
        <v>85.844444444444449</v>
      </c>
      <c r="K12" s="25">
        <f t="shared" si="14"/>
        <v>24.822222222222223</v>
      </c>
      <c r="L12" s="25">
        <f t="shared" si="14"/>
        <v>183.04444444444445</v>
      </c>
      <c r="M12" s="24">
        <f t="shared" si="12"/>
        <v>293.71111111111111</v>
      </c>
      <c r="N12" s="25">
        <f t="shared" si="14"/>
        <v>193.11111111111111</v>
      </c>
      <c r="O12" s="25">
        <f t="shared" si="14"/>
        <v>195.61629629629624</v>
      </c>
      <c r="P12" s="25">
        <f t="shared" si="14"/>
        <v>223.55851851851779</v>
      </c>
      <c r="Q12" s="24">
        <f t="shared" si="13"/>
        <v>612.28592592592508</v>
      </c>
      <c r="R12" s="24">
        <f t="shared" si="8"/>
        <v>1216.8414814814805</v>
      </c>
    </row>
    <row r="13" spans="1:18" x14ac:dyDescent="0.25">
      <c r="A13" s="12" t="s">
        <v>17</v>
      </c>
      <c r="B13" s="30">
        <f>+B12*2</f>
        <v>175.42222222222225</v>
      </c>
      <c r="C13" s="30">
        <f t="shared" ref="C13:P13" si="15">+C12*2</f>
        <v>24.755555555555556</v>
      </c>
      <c r="D13" s="30">
        <f t="shared" si="15"/>
        <v>171.6888888888889</v>
      </c>
      <c r="E13" s="31">
        <f t="shared" si="10"/>
        <v>371.86666666666667</v>
      </c>
      <c r="F13" s="30">
        <f t="shared" si="15"/>
        <v>49.644444444444446</v>
      </c>
      <c r="G13" s="30">
        <f t="shared" si="15"/>
        <v>175.42222222222225</v>
      </c>
      <c r="H13" s="30">
        <f t="shared" si="15"/>
        <v>24.755555555555556</v>
      </c>
      <c r="I13" s="31">
        <f t="shared" si="11"/>
        <v>249.82222222222225</v>
      </c>
      <c r="J13" s="30">
        <f t="shared" si="15"/>
        <v>171.6888888888889</v>
      </c>
      <c r="K13" s="30">
        <f t="shared" si="15"/>
        <v>49.644444444444446</v>
      </c>
      <c r="L13" s="30">
        <f t="shared" si="15"/>
        <v>366.0888888888889</v>
      </c>
      <c r="M13" s="31">
        <f t="shared" si="12"/>
        <v>587.42222222222222</v>
      </c>
      <c r="N13" s="30">
        <f t="shared" si="15"/>
        <v>386.22222222222223</v>
      </c>
      <c r="O13" s="30">
        <f t="shared" si="15"/>
        <v>391.23259259259248</v>
      </c>
      <c r="P13" s="30">
        <f t="shared" si="15"/>
        <v>447.11703703703557</v>
      </c>
      <c r="Q13" s="31">
        <f t="shared" si="13"/>
        <v>1224.5718518518502</v>
      </c>
      <c r="R13" s="31">
        <f t="shared" si="8"/>
        <v>2433.682962962961</v>
      </c>
    </row>
    <row r="14" spans="1:18" x14ac:dyDescent="0.25">
      <c r="A14" s="9" t="s">
        <v>26</v>
      </c>
      <c r="B14" s="23">
        <f>+SUM(B10:B13)</f>
        <v>2368.2000000000007</v>
      </c>
      <c r="C14" s="23">
        <f t="shared" ref="C14:P14" si="16">+SUM(C10:C13)</f>
        <v>334.2</v>
      </c>
      <c r="D14" s="23">
        <f t="shared" si="16"/>
        <v>2317.8000000000002</v>
      </c>
      <c r="E14" s="24">
        <f t="shared" si="10"/>
        <v>5020.2000000000007</v>
      </c>
      <c r="F14" s="23">
        <f t="shared" si="16"/>
        <v>670.2</v>
      </c>
      <c r="G14" s="23">
        <f t="shared" si="16"/>
        <v>2368.2000000000007</v>
      </c>
      <c r="H14" s="23">
        <f t="shared" si="16"/>
        <v>334.2</v>
      </c>
      <c r="I14" s="24">
        <f t="shared" si="11"/>
        <v>3372.6000000000004</v>
      </c>
      <c r="J14" s="23">
        <f t="shared" si="16"/>
        <v>2317.8000000000002</v>
      </c>
      <c r="K14" s="23">
        <f t="shared" si="16"/>
        <v>670.2</v>
      </c>
      <c r="L14" s="23">
        <f t="shared" si="16"/>
        <v>4942.2</v>
      </c>
      <c r="M14" s="24">
        <f t="shared" si="12"/>
        <v>7930.2</v>
      </c>
      <c r="N14" s="23">
        <f t="shared" si="16"/>
        <v>5214.0000000000009</v>
      </c>
      <c r="O14" s="23">
        <f t="shared" si="16"/>
        <v>5281.6399999999985</v>
      </c>
      <c r="P14" s="23">
        <f t="shared" si="16"/>
        <v>6036.0799999999808</v>
      </c>
      <c r="Q14" s="24">
        <f t="shared" si="13"/>
        <v>16531.719999999979</v>
      </c>
      <c r="R14" s="24">
        <f>E14+I14+M14+Q14</f>
        <v>32854.719999999979</v>
      </c>
    </row>
    <row r="15" spans="1:18" x14ac:dyDescent="0.25">
      <c r="B15" s="25"/>
      <c r="C15" s="25"/>
      <c r="D15" s="25"/>
      <c r="E15" s="23"/>
      <c r="F15" s="25"/>
      <c r="G15" s="26"/>
      <c r="H15" s="25"/>
      <c r="I15" s="23"/>
      <c r="J15" s="25"/>
      <c r="K15" s="25"/>
      <c r="L15" s="25"/>
      <c r="M15" s="23"/>
      <c r="N15" s="25"/>
      <c r="O15" s="25"/>
      <c r="P15" s="25"/>
      <c r="Q15" s="23"/>
      <c r="R15" s="23"/>
    </row>
    <row r="16" spans="1:18" s="14" customFormat="1" ht="16.5" thickBot="1" x14ac:dyDescent="0.3">
      <c r="A16" s="13" t="s">
        <v>19</v>
      </c>
      <c r="B16" s="32">
        <f>+B7-B14</f>
        <v>1677.4749999999995</v>
      </c>
      <c r="C16" s="32">
        <f t="shared" ref="C16:R16" si="17">+C7-C14</f>
        <v>236.72499999999997</v>
      </c>
      <c r="D16" s="32">
        <f t="shared" si="17"/>
        <v>1641.7749999999996</v>
      </c>
      <c r="E16" s="33">
        <f t="shared" si="17"/>
        <v>3555.9749999999985</v>
      </c>
      <c r="F16" s="32">
        <f t="shared" si="17"/>
        <v>474.72499999999991</v>
      </c>
      <c r="G16" s="32">
        <f t="shared" si="17"/>
        <v>1677.4749999999995</v>
      </c>
      <c r="H16" s="32">
        <f t="shared" si="17"/>
        <v>236.72499999999997</v>
      </c>
      <c r="I16" s="33">
        <f t="shared" si="17"/>
        <v>2388.9250000000002</v>
      </c>
      <c r="J16" s="32">
        <f t="shared" si="17"/>
        <v>1641.7749999999996</v>
      </c>
      <c r="K16" s="32">
        <f t="shared" si="17"/>
        <v>474.72499999999991</v>
      </c>
      <c r="L16" s="32">
        <f t="shared" si="17"/>
        <v>3500.7249999999995</v>
      </c>
      <c r="M16" s="33">
        <f t="shared" si="17"/>
        <v>5617.2249999999995</v>
      </c>
      <c r="N16" s="32">
        <f t="shared" si="17"/>
        <v>3693.2499999999991</v>
      </c>
      <c r="O16" s="32">
        <f t="shared" si="17"/>
        <v>3741.1616666666641</v>
      </c>
      <c r="P16" s="32">
        <f t="shared" si="17"/>
        <v>4275.5566666666518</v>
      </c>
      <c r="Q16" s="33">
        <f t="shared" si="17"/>
        <v>11709.968333333316</v>
      </c>
      <c r="R16" s="34">
        <f t="shared" si="17"/>
        <v>23272.093333333316</v>
      </c>
    </row>
    <row r="17" spans="5:8" ht="15.75" thickTop="1" x14ac:dyDescent="0.25">
      <c r="E17" s="15" t="s">
        <v>28</v>
      </c>
    </row>
    <row r="22" spans="5:8" x14ac:dyDescent="0.25">
      <c r="H22" s="17"/>
    </row>
  </sheetData>
  <mergeCells count="1">
    <mergeCell ref="A2:R2"/>
  </mergeCells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Resultat</vt:lpstr>
      <vt:lpstr>Resultat!Tulostusotsikot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2017-09-19T12:54:17Z</dcterms:modified>
</cp:coreProperties>
</file>