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filterPrivacy="1" codeName="ThisWorkbook"/>
  <bookViews>
    <workbookView xWindow="0" yWindow="0" windowWidth="19200" windowHeight="6950" tabRatio="698"/>
  </bookViews>
  <sheets>
    <sheet name="1" sheetId="65" r:id="rId1"/>
    <sheet name="Facit 1" sheetId="92" r:id="rId2"/>
    <sheet name="2" sheetId="41" r:id="rId3"/>
    <sheet name="Facit 2" sheetId="86" r:id="rId4"/>
    <sheet name="3" sheetId="37" r:id="rId5"/>
    <sheet name="Facit 3" sheetId="88" r:id="rId6"/>
    <sheet name="4" sheetId="15" r:id="rId7"/>
    <sheet name="Facit 4" sheetId="89" r:id="rId8"/>
    <sheet name="5" sheetId="29" r:id="rId9"/>
    <sheet name="Facit 5 " sheetId="90" r:id="rId10"/>
    <sheet name="6" sheetId="59" r:id="rId11"/>
    <sheet name="Facit 6" sheetId="91" r:id="rId12"/>
    <sheet name="7" sheetId="93" r:id="rId13"/>
    <sheet name="Facit 7" sheetId="68" r:id="rId14"/>
    <sheet name="8" sheetId="77" r:id="rId15"/>
    <sheet name="Facit 8" sheetId="94" r:id="rId16"/>
    <sheet name="9 " sheetId="49" r:id="rId17"/>
    <sheet name="Facit 9" sheetId="95" r:id="rId18"/>
  </sheets>
  <definedNames>
    <definedName name="_kv1" localSheetId="12">#REF!</definedName>
    <definedName name="_kv1" localSheetId="1">#REF!</definedName>
    <definedName name="_kv1" localSheetId="3">#REF!</definedName>
    <definedName name="_kv1" localSheetId="5">#REF!</definedName>
    <definedName name="_kv1" localSheetId="7">#REF!</definedName>
    <definedName name="_kv1" localSheetId="9">#REF!</definedName>
    <definedName name="_kv1" localSheetId="11">#REF!</definedName>
    <definedName name="_kv1" localSheetId="15">#REF!</definedName>
    <definedName name="_kv1" localSheetId="17">#REF!</definedName>
    <definedName name="_kv1">#REF!</definedName>
    <definedName name="db" localSheetId="12">#REF!</definedName>
    <definedName name="db" localSheetId="1">#REF!</definedName>
    <definedName name="db" localSheetId="3">#REF!</definedName>
    <definedName name="db" localSheetId="5">#REF!</definedName>
    <definedName name="db" localSheetId="7">#REF!</definedName>
    <definedName name="db" localSheetId="9">#REF!</definedName>
    <definedName name="db" localSheetId="11">#REF!</definedName>
    <definedName name="db" localSheetId="15">#REF!</definedName>
    <definedName name="db" localSheetId="17">#REF!</definedName>
    <definedName name="db">#REF!</definedName>
    <definedName name="FaktDatum" localSheetId="12">#REF!</definedName>
    <definedName name="FaktDatum" localSheetId="1">#REF!</definedName>
    <definedName name="FaktDatum" localSheetId="11">#REF!</definedName>
    <definedName name="FaktDatum" localSheetId="15">#REF!</definedName>
    <definedName name="FaktDatum" localSheetId="17">#REF!</definedName>
    <definedName name="FaktDatum">#REF!</definedName>
    <definedName name="flt" localSheetId="12">#REF!</definedName>
    <definedName name="flt" localSheetId="1">#REF!</definedName>
    <definedName name="flt" localSheetId="3">#REF!</definedName>
    <definedName name="flt" localSheetId="5">#REF!</definedName>
    <definedName name="flt" localSheetId="7">#REF!</definedName>
    <definedName name="flt" localSheetId="9">#REF!</definedName>
    <definedName name="flt" localSheetId="11">#REF!</definedName>
    <definedName name="flt" localSheetId="15">#REF!</definedName>
    <definedName name="flt" localSheetId="17">#REF!</definedName>
    <definedName name="flt">#REF!</definedName>
    <definedName name="INPRIS" localSheetId="12">#REF!</definedName>
    <definedName name="INPRIS" localSheetId="1">#REF!</definedName>
    <definedName name="INPRIS" localSheetId="11">#REF!</definedName>
    <definedName name="INPRIS" localSheetId="15">#REF!</definedName>
    <definedName name="INPRIS" localSheetId="17">#REF!</definedName>
    <definedName name="INPRIS">#REF!</definedName>
    <definedName name="Inpris2" localSheetId="12">#REF!</definedName>
    <definedName name="Inpris2" localSheetId="1">#REF!</definedName>
    <definedName name="Inpris2" localSheetId="11">#REF!</definedName>
    <definedName name="Inpris2" localSheetId="15">#REF!</definedName>
    <definedName name="Inpris2" localSheetId="17">#REF!</definedName>
    <definedName name="Inpris2">#REF!</definedName>
    <definedName name="leta" localSheetId="12">#REF!</definedName>
    <definedName name="leta" localSheetId="1">#REF!</definedName>
    <definedName name="leta" localSheetId="11">#REF!</definedName>
    <definedName name="leta" localSheetId="15">#REF!</definedName>
    <definedName name="leta" localSheetId="17">#REF!</definedName>
    <definedName name="leta">#REF!</definedName>
    <definedName name="Lista" localSheetId="12">#REF!</definedName>
    <definedName name="Lista" localSheetId="1">#REF!</definedName>
    <definedName name="Lista" localSheetId="3">#REF!</definedName>
    <definedName name="Lista" localSheetId="5">#REF!</definedName>
    <definedName name="Lista" localSheetId="7">#REF!</definedName>
    <definedName name="Lista" localSheetId="9">#REF!</definedName>
    <definedName name="Lista" localSheetId="11">#REF!</definedName>
    <definedName name="Lista" localSheetId="15">#REF!</definedName>
    <definedName name="Lista" localSheetId="17">#REF!</definedName>
    <definedName name="Lista">#REF!</definedName>
    <definedName name="moms">25%</definedName>
    <definedName name="tabl" localSheetId="12">#REF!</definedName>
    <definedName name="tabl" localSheetId="1">#REF!</definedName>
    <definedName name="tabl" localSheetId="11">#REF!</definedName>
    <definedName name="tabl" localSheetId="15">#REF!</definedName>
    <definedName name="tabl" localSheetId="17">#REF!</definedName>
    <definedName name="tabl">#REF!</definedName>
    <definedName name="TBst" localSheetId="12">#REF!</definedName>
    <definedName name="TBst" localSheetId="1">#REF!</definedName>
    <definedName name="TBst" localSheetId="11">#REF!</definedName>
    <definedName name="TBst" localSheetId="15">#REF!</definedName>
    <definedName name="TBst" localSheetId="17">#REF!</definedName>
    <definedName name="TBst">#REF!</definedName>
    <definedName name="TBst2" localSheetId="12">#REF!</definedName>
    <definedName name="TBst2" localSheetId="1">#REF!</definedName>
    <definedName name="TBst2" localSheetId="11">#REF!</definedName>
    <definedName name="TBst2" localSheetId="15">#REF!</definedName>
    <definedName name="TBst2" localSheetId="17">#REF!</definedName>
    <definedName name="TBst2">#REF!</definedName>
    <definedName name="UTMOMS" localSheetId="12">#REF!</definedName>
    <definedName name="UTMOMS" localSheetId="1">#REF!</definedName>
    <definedName name="UTMOMS" localSheetId="11">#REF!</definedName>
    <definedName name="UTMOMS" localSheetId="15">#REF!</definedName>
    <definedName name="UTMOMS" localSheetId="17">#REF!</definedName>
    <definedName name="UTMOMS">#REF!</definedName>
    <definedName name="Utmoms2" localSheetId="12">#REF!</definedName>
    <definedName name="Utmoms2" localSheetId="1">#REF!</definedName>
    <definedName name="Utmoms2" localSheetId="11">#REF!</definedName>
    <definedName name="Utmoms2" localSheetId="15">#REF!</definedName>
    <definedName name="Utmoms2" localSheetId="17">#REF!</definedName>
    <definedName name="Utmoms2">#REF!</definedName>
    <definedName name="vlkr" localSheetId="12">#REF!</definedName>
    <definedName name="vlkr" localSheetId="1">#REF!</definedName>
    <definedName name="vlkr" localSheetId="3">#REF!</definedName>
    <definedName name="vlkr" localSheetId="5">#REF!</definedName>
    <definedName name="vlkr" localSheetId="7">#REF!</definedName>
    <definedName name="vlkr" localSheetId="9">#REF!</definedName>
    <definedName name="vlkr" localSheetId="11">#REF!</definedName>
    <definedName name="vlkr" localSheetId="15">#REF!</definedName>
    <definedName name="vlkr" localSheetId="17">#REF!</definedName>
    <definedName name="vlkr">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95" l="1"/>
  <c r="E7" i="95"/>
  <c r="D7" i="95"/>
  <c r="C7" i="95"/>
  <c r="B7" i="95"/>
  <c r="B9" i="95" s="1"/>
  <c r="G7" i="94"/>
  <c r="D7" i="94"/>
  <c r="C7" i="94"/>
  <c r="E7" i="94" s="1"/>
  <c r="G6" i="94"/>
  <c r="C6" i="94"/>
  <c r="D6" i="94" s="1"/>
  <c r="E6" i="94" s="1"/>
  <c r="F6" i="94" s="1"/>
  <c r="G5" i="94"/>
  <c r="C5" i="94"/>
  <c r="D5" i="94" s="1"/>
  <c r="E5" i="94" s="1"/>
  <c r="G4" i="94"/>
  <c r="C4" i="94"/>
  <c r="D4" i="94" s="1"/>
  <c r="E4" i="94" s="1"/>
  <c r="G3" i="94"/>
  <c r="C3" i="94"/>
  <c r="D3" i="94" s="1"/>
  <c r="E3" i="94" s="1"/>
  <c r="B3" i="68" l="1"/>
  <c r="C3" i="68" s="1"/>
  <c r="D3" i="68"/>
  <c r="E3" i="68" s="1"/>
  <c r="G3" i="68"/>
  <c r="H3" i="68"/>
  <c r="I3" i="68"/>
  <c r="B4" i="68"/>
  <c r="E4" i="68" s="1"/>
  <c r="F4" i="68" s="1"/>
  <c r="C4" i="68"/>
  <c r="D4" i="68"/>
  <c r="G4" i="68"/>
  <c r="H4" i="68"/>
  <c r="I4" i="68"/>
  <c r="B5" i="68"/>
  <c r="E5" i="68" s="1"/>
  <c r="F5" i="68" s="1"/>
  <c r="C5" i="68"/>
  <c r="D5" i="68"/>
  <c r="G5" i="68"/>
  <c r="H5" i="68"/>
  <c r="I5" i="68"/>
  <c r="B6" i="68"/>
  <c r="E6" i="68" s="1"/>
  <c r="F6" i="68" s="1"/>
  <c r="C6" i="68"/>
  <c r="D6" i="68"/>
  <c r="G6" i="68"/>
  <c r="H6" i="68"/>
  <c r="I6" i="68"/>
  <c r="B7" i="68"/>
  <c r="E7" i="68" s="1"/>
  <c r="F7" i="68" s="1"/>
  <c r="C7" i="68"/>
  <c r="D7" i="68"/>
  <c r="G7" i="68"/>
  <c r="H7" i="68"/>
  <c r="I7" i="68"/>
  <c r="B8" i="68"/>
  <c r="E8" i="68" s="1"/>
  <c r="F8" i="68" s="1"/>
  <c r="C8" i="68"/>
  <c r="D8" i="68"/>
  <c r="G8" i="68"/>
  <c r="H8" i="68"/>
  <c r="I8" i="68"/>
  <c r="B9" i="68"/>
  <c r="E9" i="68" s="1"/>
  <c r="F9" i="68" s="1"/>
  <c r="C9" i="68"/>
  <c r="D9" i="68"/>
  <c r="G9" i="68"/>
  <c r="H9" i="68"/>
  <c r="I9" i="68"/>
  <c r="B10" i="68"/>
  <c r="E10" i="68" s="1"/>
  <c r="F10" i="68" s="1"/>
  <c r="C10" i="68"/>
  <c r="D10" i="68"/>
  <c r="G10" i="68"/>
  <c r="H10" i="68"/>
  <c r="I10" i="68"/>
  <c r="B11" i="68"/>
  <c r="E11" i="68" s="1"/>
  <c r="F11" i="68" s="1"/>
  <c r="C11" i="68"/>
  <c r="D11" i="68"/>
  <c r="G11" i="68"/>
  <c r="H11" i="68"/>
  <c r="I11" i="68"/>
  <c r="B12" i="68"/>
  <c r="E12" i="68" s="1"/>
  <c r="F12" i="68" s="1"/>
  <c r="C12" i="68"/>
  <c r="D12" i="68"/>
  <c r="G12" i="68"/>
  <c r="H12" i="68"/>
  <c r="I12" i="68"/>
  <c r="B13" i="68"/>
  <c r="E13" i="68" s="1"/>
  <c r="F13" i="68" s="1"/>
  <c r="C13" i="68"/>
  <c r="D13" i="68"/>
  <c r="G13" i="68"/>
  <c r="H13" i="68"/>
  <c r="I13" i="68"/>
  <c r="B14" i="68"/>
  <c r="E14" i="68" s="1"/>
  <c r="F14" i="68" s="1"/>
  <c r="C14" i="68"/>
  <c r="D14" i="68"/>
  <c r="G14" i="68"/>
  <c r="H14" i="68"/>
  <c r="I14" i="68"/>
  <c r="B15" i="68"/>
  <c r="C15" i="68"/>
  <c r="D15" i="68"/>
  <c r="E15" i="68"/>
  <c r="F15" i="68" s="1"/>
  <c r="G15" i="68"/>
  <c r="H15" i="68"/>
  <c r="I15" i="68"/>
  <c r="B16" i="68"/>
  <c r="C16" i="68"/>
  <c r="D16" i="68"/>
  <c r="E16" i="68"/>
  <c r="F16" i="68" s="1"/>
  <c r="G16" i="68"/>
  <c r="H16" i="68"/>
  <c r="I16" i="68"/>
  <c r="B17" i="68"/>
  <c r="C17" i="68"/>
  <c r="D17" i="68"/>
  <c r="E17" i="68"/>
  <c r="F17" i="68" s="1"/>
  <c r="G17" i="68"/>
  <c r="H17" i="68"/>
  <c r="I17" i="68"/>
  <c r="B18" i="68"/>
  <c r="C18" i="68"/>
  <c r="D18" i="68"/>
  <c r="E18" i="68"/>
  <c r="F18" i="68" s="1"/>
  <c r="G18" i="68"/>
  <c r="H18" i="68"/>
  <c r="I18" i="68"/>
  <c r="B19" i="68"/>
  <c r="C19" i="68"/>
  <c r="D19" i="68"/>
  <c r="E19" i="68"/>
  <c r="F19" i="68" s="1"/>
  <c r="G19" i="68"/>
  <c r="H19" i="68"/>
  <c r="I19" i="68"/>
  <c r="B20" i="68"/>
  <c r="C20" i="68"/>
  <c r="D20" i="68"/>
  <c r="E20" i="68"/>
  <c r="F20" i="68" s="1"/>
  <c r="G20" i="68"/>
  <c r="H20" i="68"/>
  <c r="I20" i="68"/>
  <c r="B21" i="68"/>
  <c r="C21" i="68"/>
  <c r="D21" i="68"/>
  <c r="E21" i="68"/>
  <c r="F21" i="68" s="1"/>
  <c r="G21" i="68"/>
  <c r="H21" i="68"/>
  <c r="I21" i="68"/>
  <c r="B22" i="68"/>
  <c r="C22" i="68"/>
  <c r="D22" i="68"/>
  <c r="E22" i="68"/>
  <c r="F22" i="68" s="1"/>
  <c r="G22" i="68"/>
  <c r="H22" i="68"/>
  <c r="I22" i="68"/>
  <c r="B23" i="68"/>
  <c r="C23" i="68"/>
  <c r="D23" i="68"/>
  <c r="E23" i="68"/>
  <c r="F23" i="68" s="1"/>
  <c r="G23" i="68"/>
  <c r="H23" i="68"/>
  <c r="I23" i="68"/>
  <c r="B24" i="68"/>
  <c r="C24" i="68"/>
  <c r="D24" i="68"/>
  <c r="E24" i="68"/>
  <c r="F24" i="68" s="1"/>
  <c r="G24" i="68"/>
  <c r="H24" i="68"/>
  <c r="I24" i="68"/>
  <c r="B25" i="68"/>
  <c r="C25" i="68"/>
  <c r="D25" i="68"/>
  <c r="E25" i="68"/>
  <c r="F25" i="68" s="1"/>
  <c r="G25" i="68"/>
  <c r="H25" i="68"/>
  <c r="I25" i="68"/>
  <c r="D9" i="92"/>
  <c r="D8" i="92"/>
  <c r="D7" i="92"/>
  <c r="D6" i="92"/>
  <c r="J9" i="91"/>
  <c r="J8" i="91"/>
  <c r="J7" i="91"/>
  <c r="J6" i="91"/>
  <c r="J5" i="91"/>
  <c r="J4" i="91"/>
  <c r="J3" i="91"/>
  <c r="F3" i="68" l="1"/>
  <c r="E3" i="90"/>
  <c r="E4" i="90"/>
  <c r="E17" i="90"/>
  <c r="E16" i="90"/>
  <c r="E15" i="90"/>
  <c r="E14" i="90"/>
  <c r="E13" i="90"/>
  <c r="E12" i="90"/>
  <c r="E11" i="90"/>
  <c r="E10" i="90"/>
  <c r="E9" i="90"/>
  <c r="E8" i="90"/>
  <c r="E7" i="90"/>
  <c r="C3" i="89"/>
  <c r="C4" i="89"/>
  <c r="C7" i="89"/>
  <c r="C8" i="89"/>
  <c r="C5" i="89"/>
  <c r="C10" i="89"/>
  <c r="C11" i="89"/>
  <c r="C9" i="89"/>
  <c r="C12" i="89"/>
  <c r="C6" i="89"/>
  <c r="C40" i="88"/>
  <c r="C39" i="88"/>
  <c r="C38" i="88"/>
  <c r="C37" i="88"/>
  <c r="C36" i="88"/>
  <c r="C35" i="88"/>
  <c r="C34" i="88"/>
  <c r="C33" i="88"/>
  <c r="C32" i="88"/>
  <c r="C31" i="88"/>
  <c r="C30" i="88"/>
  <c r="C29" i="88"/>
  <c r="C28" i="88"/>
  <c r="C27" i="88"/>
  <c r="C26" i="88"/>
  <c r="C25" i="88"/>
  <c r="C24" i="88"/>
  <c r="C23" i="88"/>
  <c r="C22" i="88"/>
  <c r="C21" i="88"/>
  <c r="C20" i="88"/>
  <c r="C19" i="88"/>
  <c r="C18" i="88"/>
  <c r="C17" i="88"/>
  <c r="C16" i="88"/>
  <c r="C15" i="88"/>
  <c r="C14" i="88"/>
  <c r="C13" i="88"/>
  <c r="C12" i="88"/>
  <c r="C11" i="88"/>
  <c r="C10" i="88"/>
  <c r="C9" i="88"/>
  <c r="C8" i="88"/>
  <c r="C7" i="88"/>
  <c r="C6" i="88"/>
  <c r="C5" i="88"/>
  <c r="C4" i="88"/>
  <c r="C13" i="86"/>
  <c r="B13" i="86"/>
  <c r="D7" i="86"/>
  <c r="D8" i="86"/>
  <c r="D9" i="86"/>
  <c r="D10" i="86"/>
  <c r="D11" i="86"/>
  <c r="D12" i="86"/>
  <c r="D6" i="86"/>
  <c r="D13" i="86" l="1"/>
  <c r="I2" i="68" l="1"/>
  <c r="H2" i="68"/>
  <c r="G2" i="68"/>
  <c r="D2" i="68"/>
  <c r="B2" i="68"/>
  <c r="C2" i="68" s="1"/>
  <c r="E2" i="68" l="1"/>
  <c r="F2" i="68" s="1"/>
</calcChain>
</file>

<file path=xl/comments1.xml><?xml version="1.0" encoding="utf-8"?>
<comments xmlns="http://schemas.openxmlformats.org/spreadsheetml/2006/main">
  <authors>
    <author>Författare</author>
  </authors>
  <commentList>
    <comment ref="H2" authorId="0" shapeId="0">
      <text>
        <r>
          <rPr>
            <sz val="9"/>
            <color indexed="81"/>
            <rFont val="Tahoma"/>
            <family val="2"/>
          </rPr>
          <t>Du kan ta bort den här kommentaren, men fint att du såg att den låg inne ;)</t>
        </r>
      </text>
    </comment>
  </commentList>
</comments>
</file>

<file path=xl/comments2.xml><?xml version="1.0" encoding="utf-8"?>
<comments xmlns="http://schemas.openxmlformats.org/spreadsheetml/2006/main">
  <authors>
    <author>Författare</author>
  </authors>
  <commentList>
    <comment ref="H2" authorId="0" shapeId="0">
      <text>
        <r>
          <rPr>
            <sz val="9"/>
            <color indexed="81"/>
            <rFont val="Tahoma"/>
            <family val="2"/>
          </rPr>
          <t>Du kan ta bort den här kommentaren, men fint att du såg att den låg inne ;)</t>
        </r>
      </text>
    </comment>
  </commentList>
</comments>
</file>

<file path=xl/comments3.xml><?xml version="1.0" encoding="utf-8"?>
<comments xmlns="http://schemas.openxmlformats.org/spreadsheetml/2006/main">
  <authors>
    <author>Författare</author>
  </authors>
  <commentList>
    <comment ref="B1" authorId="0" shapeId="0">
      <text>
        <r>
          <rPr>
            <sz val="9"/>
            <color indexed="81"/>
            <rFont val="Tahoma"/>
            <family val="2"/>
          </rPr>
          <t>Använd HITTA</t>
        </r>
      </text>
    </comment>
    <comment ref="C1" authorId="0" shapeId="0">
      <text>
        <r>
          <rPr>
            <sz val="9"/>
            <color indexed="81"/>
            <rFont val="Tahoma"/>
            <family val="2"/>
          </rPr>
          <t>Använd VÄNSTER samt längden du räknat ut bredvid</t>
        </r>
      </text>
    </comment>
    <comment ref="D1" authorId="0" shapeId="0">
      <text>
        <r>
          <rPr>
            <sz val="9"/>
            <color indexed="81"/>
            <rFont val="Tahoma"/>
            <family val="2"/>
          </rPr>
          <t>Använd LÄNGD</t>
        </r>
      </text>
    </comment>
    <comment ref="E1" authorId="0" shapeId="0">
      <text>
        <r>
          <rPr>
            <sz val="9"/>
            <color indexed="81"/>
            <rFont val="Tahoma"/>
            <family val="2"/>
          </rPr>
          <t>Använd HÖGER. För att få fram hur många tecken använd längden på texten minus längden fram till kommatecknet</t>
        </r>
      </text>
    </comment>
    <comment ref="F1" authorId="0" shapeId="0">
      <text>
        <r>
          <rPr>
            <sz val="9"/>
            <color indexed="81"/>
            <rFont val="Tahoma"/>
            <family val="2"/>
          </rPr>
          <t>Kombinera förnamnet, ett spacetecken och efternamnet med "&amp;"</t>
        </r>
      </text>
    </comment>
    <comment ref="G1" authorId="0" shapeId="0">
      <text>
        <r>
          <rPr>
            <sz val="9"/>
            <color indexed="81"/>
            <rFont val="Tahoma"/>
            <family val="2"/>
          </rPr>
          <t>Sammanfoga beräkningarna i samma cell. Alltså använd HÖGER, LÄNGD och HITTA i samma cell</t>
        </r>
      </text>
    </comment>
    <comment ref="H1" authorId="0" shapeId="0">
      <text>
        <r>
          <rPr>
            <sz val="9"/>
            <color indexed="81"/>
            <rFont val="Tahoma"/>
            <family val="2"/>
          </rPr>
          <t>Sammanfoga beräkningarna i samma cell. Alltså använd VÄNSTER och HITTA i samma cell</t>
        </r>
      </text>
    </comment>
    <comment ref="I1" authorId="0" shapeId="0">
      <text>
        <r>
          <rPr>
            <sz val="9"/>
            <color indexed="81"/>
            <rFont val="Tahoma"/>
            <family val="2"/>
          </rPr>
          <t>Sammanfoga allt i samma cell. Använd VÄNSTER, HÖGER, HITTA, LÄNGD och "&amp;".</t>
        </r>
      </text>
    </comment>
  </commentList>
</comments>
</file>

<file path=xl/comments4.xml><?xml version="1.0" encoding="utf-8"?>
<comments xmlns="http://schemas.openxmlformats.org/spreadsheetml/2006/main">
  <authors>
    <author>Författare</author>
  </authors>
  <commentList>
    <comment ref="B1" authorId="0" shapeId="0">
      <text>
        <r>
          <rPr>
            <sz val="9"/>
            <color indexed="81"/>
            <rFont val="Tahoma"/>
            <family val="2"/>
          </rPr>
          <t>Använd HITTA</t>
        </r>
      </text>
    </comment>
    <comment ref="C1" authorId="0" shapeId="0">
      <text>
        <r>
          <rPr>
            <sz val="9"/>
            <color indexed="81"/>
            <rFont val="Tahoma"/>
            <family val="2"/>
          </rPr>
          <t>Använd VÄNSTER samt längden du räknat ut bredvid</t>
        </r>
      </text>
    </comment>
    <comment ref="D1" authorId="0" shapeId="0">
      <text>
        <r>
          <rPr>
            <sz val="9"/>
            <color indexed="81"/>
            <rFont val="Tahoma"/>
            <family val="2"/>
          </rPr>
          <t>Använd LÄNGD</t>
        </r>
      </text>
    </comment>
    <comment ref="E1" authorId="0" shapeId="0">
      <text>
        <r>
          <rPr>
            <sz val="9"/>
            <color indexed="81"/>
            <rFont val="Tahoma"/>
            <family val="2"/>
          </rPr>
          <t>Använd HÖGER. För att få fram hur många tecken använd längden på texten minus längden fram till kommatecknet</t>
        </r>
      </text>
    </comment>
    <comment ref="F1" authorId="0" shapeId="0">
      <text>
        <r>
          <rPr>
            <sz val="9"/>
            <color indexed="81"/>
            <rFont val="Tahoma"/>
            <family val="2"/>
          </rPr>
          <t>Kombinera förnamnet, ett spacetecken och efternamnet med "&amp;"</t>
        </r>
      </text>
    </comment>
    <comment ref="G1" authorId="0" shapeId="0">
      <text>
        <r>
          <rPr>
            <sz val="9"/>
            <color indexed="81"/>
            <rFont val="Tahoma"/>
            <family val="2"/>
          </rPr>
          <t>Sammanfoga beräkningarna i samma cell. Alltså använd HÖGER, LÄNGD och HITTA i samma cell</t>
        </r>
      </text>
    </comment>
    <comment ref="H1" authorId="0" shapeId="0">
      <text>
        <r>
          <rPr>
            <sz val="9"/>
            <color indexed="81"/>
            <rFont val="Tahoma"/>
            <family val="2"/>
          </rPr>
          <t>Sammanfoga beräkningarna i samma cell. Alltså använd VÄNSTER och HITTA i samma cell</t>
        </r>
      </text>
    </comment>
    <comment ref="I1" authorId="0" shapeId="0">
      <text>
        <r>
          <rPr>
            <sz val="9"/>
            <color indexed="81"/>
            <rFont val="Tahoma"/>
            <family val="2"/>
          </rPr>
          <t>Sammanfoga allt i samma cell. Använd VÄNSTER, HÖGER, HITTA, LÄNGD och "&amp;".</t>
        </r>
      </text>
    </comment>
  </commentList>
</comments>
</file>

<file path=xl/comments5.xml><?xml version="1.0" encoding="utf-8"?>
<comments xmlns="http://schemas.openxmlformats.org/spreadsheetml/2006/main">
  <authors>
    <author>Författare</author>
  </authors>
  <commentList>
    <comment ref="B9" authorId="0" shapeId="0">
      <text>
        <r>
          <rPr>
            <sz val="9"/>
            <color indexed="81"/>
            <rFont val="Tahoma"/>
            <family val="2"/>
          </rPr>
          <t xml:space="preserve">För att ta reda på hur formateringen är inställd kan du trycka Ctrl+1 eller högerklicka i cellen och välja Formatera celler.
</t>
        </r>
      </text>
    </comment>
  </commentList>
</comments>
</file>

<file path=xl/sharedStrings.xml><?xml version="1.0" encoding="utf-8"?>
<sst xmlns="http://schemas.openxmlformats.org/spreadsheetml/2006/main" count="386" uniqueCount="178">
  <si>
    <t>Måndag</t>
  </si>
  <si>
    <t>Tisdag</t>
  </si>
  <si>
    <t>Onsdag</t>
  </si>
  <si>
    <t>Torsdag</t>
  </si>
  <si>
    <t>Fredag</t>
  </si>
  <si>
    <t>Lördag</t>
  </si>
  <si>
    <t>Söndag</t>
  </si>
  <si>
    <t>Ålder</t>
  </si>
  <si>
    <t>Månad</t>
  </si>
  <si>
    <t>Summa</t>
  </si>
  <si>
    <t>Förnamn</t>
  </si>
  <si>
    <t>Produkt</t>
  </si>
  <si>
    <t>Felkod</t>
  </si>
  <si>
    <t>Felkodstyp</t>
  </si>
  <si>
    <t>Antal stopp</t>
  </si>
  <si>
    <t>Namn</t>
  </si>
  <si>
    <t>måndag</t>
  </si>
  <si>
    <t>tisdag</t>
  </si>
  <si>
    <t>onsdag</t>
  </si>
  <si>
    <t>torsdag</t>
  </si>
  <si>
    <t>fredag</t>
  </si>
  <si>
    <t>Sammanlagt:</t>
  </si>
  <si>
    <t>Totalt antal timmar:</t>
  </si>
  <si>
    <t>Maj</t>
  </si>
  <si>
    <t>Tidningar</t>
  </si>
  <si>
    <t>Kategori</t>
  </si>
  <si>
    <t>Tvättmedel</t>
  </si>
  <si>
    <t>Frukt</t>
  </si>
  <si>
    <t>Sopsäckar</t>
  </si>
  <si>
    <t>EUR</t>
  </si>
  <si>
    <t>Valuta</t>
  </si>
  <si>
    <t>Pris i svenska kr</t>
  </si>
  <si>
    <t>iPhone 6s</t>
  </si>
  <si>
    <t>Samsung Galaxy S6</t>
  </si>
  <si>
    <t>Samsung Galaxy S6 Edge</t>
  </si>
  <si>
    <t>Huawei Honor 7</t>
  </si>
  <si>
    <t>USD</t>
  </si>
  <si>
    <t>Position för kommatecken</t>
  </si>
  <si>
    <t>Texten fram till kommatecken</t>
  </si>
  <si>
    <t>Längden på texten</t>
  </si>
  <si>
    <t>Texten efter kommatecken</t>
  </si>
  <si>
    <t>Hela namnet</t>
  </si>
  <si>
    <t>Efternam</t>
  </si>
  <si>
    <t>Larsson, Frida</t>
  </si>
  <si>
    <t>Norberg, Daniel</t>
  </si>
  <si>
    <t>Lundkvist, Martin</t>
  </si>
  <si>
    <t>Lindroth, Hanna</t>
  </si>
  <si>
    <t>Johansson, Sandra</t>
  </si>
  <si>
    <t>Gabrielsson, Josefine</t>
  </si>
  <si>
    <t>Boden</t>
  </si>
  <si>
    <t>Januari</t>
  </si>
  <si>
    <t>Vilken veckodag är 1 januari 2017?</t>
  </si>
  <si>
    <t>Februari</t>
  </si>
  <si>
    <t>Mars</t>
  </si>
  <si>
    <t>Vilken veckodag är du född?</t>
  </si>
  <si>
    <t>April</t>
  </si>
  <si>
    <t>Vilken veckodag är din nästa födelsedag?</t>
  </si>
  <si>
    <t>Juni</t>
  </si>
  <si>
    <t>Juli</t>
  </si>
  <si>
    <t>Vilken månad är det 276 dagar efter din födelsedag?</t>
  </si>
  <si>
    <t>Augusti</t>
  </si>
  <si>
    <t>September</t>
  </si>
  <si>
    <t>Hur många dagar gammal är du?</t>
  </si>
  <si>
    <t>Oktober</t>
  </si>
  <si>
    <t>November</t>
  </si>
  <si>
    <t>December</t>
  </si>
  <si>
    <t>Prognos 2017</t>
  </si>
  <si>
    <t>Utveckling</t>
  </si>
  <si>
    <t>Tyskland</t>
  </si>
  <si>
    <t>Belgien</t>
  </si>
  <si>
    <t>Frankrike</t>
  </si>
  <si>
    <t>Polen</t>
  </si>
  <si>
    <t>Holland</t>
  </si>
  <si>
    <t>Spanien</t>
  </si>
  <si>
    <t>Portugal</t>
  </si>
  <si>
    <t>Skol-ID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</si>
  <si>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</si>
  <si>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</si>
  <si>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</si>
  <si>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</si>
  <si>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</si>
  <si>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</si>
  <si>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</si>
  <si>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</si>
  <si>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</si>
  <si>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</si>
  <si>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</si>
  <si>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</si>
  <si>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</si>
  <si>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</si>
  <si>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</si>
  <si>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</si>
  <si>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</si>
  <si>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</si>
  <si>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</si>
  <si>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</si>
  <si>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</si>
  <si>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</si>
  <si>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</si>
  <si>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</si>
  <si>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</si>
  <si>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</si>
  <si>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</si>
  <si>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</si>
  <si>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</si>
  <si>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</si>
  <si>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</si>
  <si>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</si>
  <si>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</si>
  <si>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</si>
  <si>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</si>
  <si>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</si>
  <si>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</si>
  <si>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Genomsnittsresultat</t>
  </si>
  <si>
    <t>Uppföljning</t>
  </si>
  <si>
    <t>Stad</t>
  </si>
  <si>
    <t>Allingsås</t>
  </si>
  <si>
    <t>Falun</t>
  </si>
  <si>
    <t>Karlskrona</t>
  </si>
  <si>
    <t>Kiruna</t>
  </si>
  <si>
    <t>Mariestad</t>
  </si>
  <si>
    <t>Sala</t>
  </si>
  <si>
    <t>Sundsvall</t>
  </si>
  <si>
    <t>Vadstena</t>
  </si>
  <si>
    <t>Växjö</t>
  </si>
  <si>
    <t>Grundat</t>
  </si>
  <si>
    <t>Produktsionslinje</t>
  </si>
  <si>
    <t>Stopp i h/min</t>
  </si>
  <si>
    <t>Stilla</t>
  </si>
  <si>
    <t>Igång igen</t>
  </si>
  <si>
    <t>Tot stopp i h/min</t>
  </si>
  <si>
    <t>Påslag</t>
  </si>
  <si>
    <t>Kryddor</t>
  </si>
  <si>
    <t>Frysvaror</t>
  </si>
  <si>
    <t>Köksartiklar</t>
  </si>
  <si>
    <t>Städartiklar</t>
  </si>
  <si>
    <t>Kycklingfile</t>
  </si>
  <si>
    <t>Bananer</t>
  </si>
  <si>
    <t>Stavmixer</t>
  </si>
  <si>
    <t>Dagens Industri</t>
  </si>
  <si>
    <t>Grundpris</t>
  </si>
  <si>
    <t>Med påslag</t>
  </si>
  <si>
    <t>Plockgodis kg</t>
  </si>
  <si>
    <t>Okategoriserat</t>
  </si>
  <si>
    <t>Pris lokal valuta</t>
  </si>
  <si>
    <t>Öhlund, Johan</t>
  </si>
  <si>
    <t>Boman, Malin</t>
  </si>
  <si>
    <t>Pettersson, Claes</t>
  </si>
  <si>
    <t>Falk, Juan</t>
  </si>
  <si>
    <t>Larsson, Lotta</t>
  </si>
  <si>
    <t>Fröjd, Mimmi</t>
  </si>
  <si>
    <t>Nykänen, Sirpa</t>
  </si>
  <si>
    <t>Hellman, Anneli</t>
  </si>
  <si>
    <t>Gulliksson, Jonny</t>
  </si>
  <si>
    <t>Holmqvist, Carly</t>
  </si>
  <si>
    <t>Jacobsson, Oscar</t>
  </si>
  <si>
    <t>Fennhagen, Ralph</t>
  </si>
  <si>
    <t>Ge, Gustav</t>
  </si>
  <si>
    <t>Waziry, Maria</t>
  </si>
  <si>
    <t>Kadrijaj, Francis</t>
  </si>
  <si>
    <t>Tuolja, Tor</t>
  </si>
  <si>
    <t>Nilsson, Pillan</t>
  </si>
  <si>
    <t>Andersson, Hans</t>
  </si>
  <si>
    <t>Andersson</t>
  </si>
  <si>
    <t>Hans</t>
  </si>
  <si>
    <t>Hans Andersson</t>
  </si>
  <si>
    <t>Steg 2</t>
  </si>
  <si>
    <t>Veckodag</t>
  </si>
  <si>
    <t>Ta reda på</t>
  </si>
  <si>
    <t>Steg 1</t>
  </si>
  <si>
    <t xml:space="preserve">Steg 3 </t>
  </si>
  <si>
    <t>Allt i en cell</t>
  </si>
  <si>
    <t>Steg 4</t>
  </si>
  <si>
    <t>Uppgift</t>
  </si>
  <si>
    <t xml:space="preserve">Ankomst: </t>
  </si>
  <si>
    <t xml:space="preserve">Lunch start: </t>
  </si>
  <si>
    <t>Lunch slut:</t>
  </si>
  <si>
    <t xml:space="preserve">Lämnade: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</si>
</sst>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kr&quot;_-;\-* #,##0.00\ &quot;kr&quot;_-;_-* &quot;-&quot;??\ &quot;kr&quot;_-;_-@_-"/>
    <numFmt numFmtId="43" formatCode="_-* #,##0.00\ _k_r_-;\-* #,##0.00\ _k_r_-;_-* &quot;-&quot;??\ _k_r_-;_-@_-"/>
    <numFmt numFmtId="164" formatCode="0.0%"/>
    <numFmt numFmtId="165" formatCode="hh:mm;@"/>
    <numFmt numFmtId="166" formatCode="[hh]:mm"/>
    <numFmt numFmtId="167" formatCode="_-* #,##0\ _k_r_-;\-* #,##0\ _k_r_-;_-* &quot;-&quot;??\ _k_r_-;_-@_-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</font>
    <font>
      <b/>
      <sz val="10"/>
      <color theme="9" tint="-0.499984740745262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sz val="10"/>
      <color indexed="9"/>
      <name val="Calibri"/>
      <family val="2"/>
      <scheme val="minor"/>
    </font>
    <font>
      <sz val="9"/>
      <color indexed="81"/>
      <name val="Tahoma"/>
      <family val="2"/>
    </font>
    <font>
      <i/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Arial"/>
      <family val="2"/>
    </font>
    <font>
      <sz val="11"/>
      <name val="Calibri Light"/>
      <family val="2"/>
    </font>
    <font>
      <b/>
      <sz val="14"/>
      <color theme="1"/>
      <name val="Calibri Light"/>
      <family val="2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0"/>
      <name val="Segoe UI Emoji"/>
      <family val="2"/>
    </font>
    <font>
      <b/>
      <sz val="11"/>
      <name val="Calibri Light"/>
      <family val="2"/>
    </font>
    <font>
      <sz val="11"/>
      <color theme="0" tint="-0.499984740745262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EB9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3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thin">
        <color theme="0"/>
      </left>
      <right/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theme="9" tint="-0.249977111117893"/>
      </left>
      <right style="hair">
        <color theme="9" tint="-0.249977111117893"/>
      </right>
      <top style="hair">
        <color theme="9" tint="-0.249977111117893"/>
      </top>
      <bottom style="hair">
        <color theme="9" tint="-0.249977111117893"/>
      </bottom>
      <diagonal/>
    </border>
  </borders>
  <cellStyleXfs count="12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8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6" fillId="3" borderId="0" applyNumberFormat="0" applyBorder="0" applyAlignment="0" applyProtection="0"/>
    <xf numFmtId="43" fontId="5" fillId="0" borderId="0" applyFont="0" applyFill="0" applyBorder="0" applyAlignment="0" applyProtection="0"/>
  </cellStyleXfs>
  <cellXfs count="118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7" applyFont="1"/>
    <xf numFmtId="0" fontId="3" fillId="0" borderId="1" xfId="7" applyFont="1" applyBorder="1" applyAlignment="1">
      <alignment horizontal="center"/>
    </xf>
    <xf numFmtId="20" fontId="3" fillId="0" borderId="1" xfId="7" applyNumberFormat="1" applyFont="1" applyBorder="1" applyAlignment="1">
      <alignment horizontal="center"/>
    </xf>
    <xf numFmtId="20" fontId="3" fillId="0" borderId="1" xfId="7" applyNumberFormat="1" applyFont="1" applyBorder="1"/>
    <xf numFmtId="0" fontId="3" fillId="0" borderId="0" xfId="7" applyFont="1" applyAlignment="1">
      <alignment horizontal="center"/>
    </xf>
    <xf numFmtId="0" fontId="3" fillId="0" borderId="0" xfId="7" applyFont="1" applyFill="1" applyBorder="1" applyAlignment="1">
      <alignment horizontal="center"/>
    </xf>
    <xf numFmtId="9" fontId="3" fillId="0" borderId="0" xfId="4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2" fillId="0" borderId="0" xfId="1" applyFont="1"/>
    <xf numFmtId="2" fontId="0" fillId="0" borderId="0" xfId="0" applyNumberFormat="1"/>
    <xf numFmtId="0" fontId="0" fillId="0" borderId="0" xfId="0" applyAlignment="1">
      <alignment wrapText="1"/>
    </xf>
    <xf numFmtId="0" fontId="0" fillId="0" borderId="1" xfId="0" applyBorder="1"/>
    <xf numFmtId="0" fontId="4" fillId="9" borderId="1" xfId="1" applyFont="1" applyFill="1" applyBorder="1" applyAlignment="1">
      <alignment horizontal="center"/>
    </xf>
    <xf numFmtId="9" fontId="4" fillId="9" borderId="1" xfId="4" applyFont="1" applyFill="1" applyBorder="1" applyAlignment="1">
      <alignment horizontal="center"/>
    </xf>
    <xf numFmtId="0" fontId="3" fillId="7" borderId="22" xfId="1" applyFont="1" applyFill="1" applyBorder="1" applyAlignment="1">
      <alignment horizontal="center"/>
    </xf>
    <xf numFmtId="0" fontId="3" fillId="7" borderId="11" xfId="1" applyFont="1" applyFill="1" applyBorder="1" applyAlignment="1">
      <alignment horizontal="center"/>
    </xf>
    <xf numFmtId="0" fontId="3" fillId="8" borderId="22" xfId="1" applyNumberFormat="1" applyFont="1" applyFill="1" applyBorder="1" applyAlignment="1">
      <alignment horizontal="center"/>
    </xf>
    <xf numFmtId="0" fontId="3" fillId="8" borderId="11" xfId="1" applyNumberFormat="1" applyFont="1" applyFill="1" applyBorder="1" applyAlignment="1">
      <alignment horizontal="center"/>
    </xf>
    <xf numFmtId="9" fontId="3" fillId="8" borderId="22" xfId="4" applyFont="1" applyFill="1" applyBorder="1" applyAlignment="1">
      <alignment horizontal="center"/>
    </xf>
    <xf numFmtId="9" fontId="3" fillId="8" borderId="11" xfId="4" applyFont="1" applyFill="1" applyBorder="1" applyAlignment="1">
      <alignment horizontal="center"/>
    </xf>
    <xf numFmtId="0" fontId="18" fillId="0" borderId="0" xfId="1" applyFont="1"/>
    <xf numFmtId="0" fontId="19" fillId="8" borderId="4" xfId="1" applyFont="1" applyFill="1" applyBorder="1"/>
    <xf numFmtId="0" fontId="19" fillId="8" borderId="4" xfId="1" applyFont="1" applyFill="1" applyBorder="1" applyAlignment="1">
      <alignment horizontal="center"/>
    </xf>
    <xf numFmtId="0" fontId="19" fillId="8" borderId="1" xfId="1" applyFont="1" applyFill="1" applyBorder="1"/>
    <xf numFmtId="0" fontId="19" fillId="8" borderId="1" xfId="1" applyFont="1" applyFill="1" applyBorder="1" applyAlignment="1">
      <alignment horizontal="center"/>
    </xf>
    <xf numFmtId="0" fontId="20" fillId="2" borderId="24" xfId="1" applyFont="1" applyFill="1" applyBorder="1"/>
    <xf numFmtId="0" fontId="20" fillId="2" borderId="24" xfId="1" applyFont="1" applyFill="1" applyBorder="1" applyAlignment="1">
      <alignment horizontal="center"/>
    </xf>
    <xf numFmtId="0" fontId="19" fillId="7" borderId="23" xfId="1" applyNumberFormat="1" applyFont="1" applyFill="1" applyBorder="1"/>
    <xf numFmtId="20" fontId="3" fillId="7" borderId="1" xfId="7" applyNumberFormat="1" applyFont="1" applyFill="1" applyBorder="1"/>
    <xf numFmtId="0" fontId="21" fillId="4" borderId="0" xfId="7" applyFont="1" applyFill="1" applyAlignment="1">
      <alignment horizontal="center"/>
    </xf>
    <xf numFmtId="0" fontId="10" fillId="11" borderId="10" xfId="7" applyFont="1" applyFill="1" applyBorder="1"/>
    <xf numFmtId="0" fontId="10" fillId="11" borderId="12" xfId="7" applyFont="1" applyFill="1" applyBorder="1"/>
    <xf numFmtId="0" fontId="9" fillId="7" borderId="25" xfId="7" applyFont="1" applyFill="1" applyBorder="1" applyAlignment="1">
      <alignment horizontal="center"/>
    </xf>
    <xf numFmtId="165" fontId="9" fillId="7" borderId="25" xfId="7" applyNumberFormat="1" applyFont="1" applyFill="1" applyBorder="1" applyAlignment="1">
      <alignment horizontal="center"/>
    </xf>
    <xf numFmtId="9" fontId="12" fillId="0" borderId="0" xfId="1" applyNumberFormat="1" applyFont="1"/>
    <xf numFmtId="43" fontId="12" fillId="0" borderId="0" xfId="11" applyNumberFormat="1" applyFont="1"/>
    <xf numFmtId="0" fontId="12" fillId="13" borderId="27" xfId="1" applyNumberFormat="1" applyFont="1" applyFill="1" applyBorder="1" applyAlignment="1"/>
    <xf numFmtId="9" fontId="12" fillId="13" borderId="28" xfId="1" applyNumberFormat="1" applyFont="1" applyFill="1" applyBorder="1" applyAlignment="1"/>
    <xf numFmtId="0" fontId="12" fillId="14" borderId="29" xfId="1" applyNumberFormat="1" applyFont="1" applyFill="1" applyBorder="1" applyAlignment="1"/>
    <xf numFmtId="9" fontId="12" fillId="14" borderId="17" xfId="1" applyNumberFormat="1" applyFont="1" applyFill="1" applyBorder="1" applyAlignment="1"/>
    <xf numFmtId="0" fontId="12" fillId="13" borderId="29" xfId="1" applyNumberFormat="1" applyFont="1" applyFill="1" applyBorder="1" applyAlignment="1"/>
    <xf numFmtId="9" fontId="12" fillId="13" borderId="17" xfId="1" applyNumberFormat="1" applyFont="1" applyFill="1" applyBorder="1" applyAlignment="1"/>
    <xf numFmtId="0" fontId="24" fillId="12" borderId="0" xfId="1" applyNumberFormat="1" applyFont="1" applyFill="1" applyBorder="1" applyAlignment="1"/>
    <xf numFmtId="0" fontId="24" fillId="12" borderId="26" xfId="1" applyNumberFormat="1" applyFont="1" applyFill="1" applyBorder="1" applyAlignment="1">
      <alignment horizontal="right"/>
    </xf>
    <xf numFmtId="43" fontId="12" fillId="0" borderId="32" xfId="11" applyNumberFormat="1" applyFont="1" applyBorder="1"/>
    <xf numFmtId="43" fontId="12" fillId="0" borderId="33" xfId="11" applyNumberFormat="1" applyFont="1" applyBorder="1"/>
    <xf numFmtId="0" fontId="12" fillId="0" borderId="31" xfId="1" applyNumberFormat="1" applyFont="1" applyBorder="1" applyAlignment="1"/>
    <xf numFmtId="0" fontId="12" fillId="0" borderId="33" xfId="1" applyNumberFormat="1" applyFont="1" applyBorder="1" applyAlignment="1"/>
    <xf numFmtId="0" fontId="12" fillId="0" borderId="30" xfId="1" applyNumberFormat="1" applyFont="1" applyBorder="1" applyAlignment="1"/>
    <xf numFmtId="0" fontId="12" fillId="0" borderId="32" xfId="1" applyNumberFormat="1" applyFont="1" applyBorder="1" applyAlignment="1"/>
    <xf numFmtId="0" fontId="22" fillId="15" borderId="31" xfId="1" applyNumberFormat="1" applyFont="1" applyFill="1" applyBorder="1" applyAlignment="1"/>
    <xf numFmtId="0" fontId="22" fillId="15" borderId="33" xfId="1" applyNumberFormat="1" applyFont="1" applyFill="1" applyBorder="1" applyAlignment="1"/>
    <xf numFmtId="43" fontId="22" fillId="15" borderId="33" xfId="11" applyNumberFormat="1" applyFont="1" applyFill="1" applyBorder="1"/>
    <xf numFmtId="0" fontId="22" fillId="15" borderId="35" xfId="1" applyNumberFormat="1" applyFont="1" applyFill="1" applyBorder="1" applyAlignment="1"/>
    <xf numFmtId="43" fontId="12" fillId="7" borderId="35" xfId="11" applyNumberFormat="1" applyFont="1" applyFill="1" applyBorder="1"/>
    <xf numFmtId="43" fontId="12" fillId="7" borderId="34" xfId="11" applyNumberFormat="1" applyFont="1" applyFill="1" applyBorder="1"/>
    <xf numFmtId="0" fontId="23" fillId="17" borderId="0" xfId="0" applyFont="1" applyFill="1"/>
    <xf numFmtId="0" fontId="0" fillId="0" borderId="36" xfId="0" applyBorder="1"/>
    <xf numFmtId="167" fontId="0" fillId="7" borderId="11" xfId="11" applyNumberFormat="1" applyFont="1" applyFill="1" applyBorder="1"/>
    <xf numFmtId="167" fontId="0" fillId="0" borderId="1" xfId="11" applyNumberFormat="1" applyFont="1" applyBorder="1"/>
    <xf numFmtId="0" fontId="25" fillId="6" borderId="10" xfId="5" applyFont="1" applyFill="1" applyBorder="1" applyAlignment="1">
      <alignment vertical="top"/>
    </xf>
    <xf numFmtId="0" fontId="23" fillId="6" borderId="15" xfId="1" applyFont="1" applyFill="1" applyBorder="1" applyAlignment="1">
      <alignment horizontal="center"/>
    </xf>
    <xf numFmtId="0" fontId="23" fillId="6" borderId="16" xfId="1" applyFont="1" applyFill="1" applyBorder="1" applyAlignment="1">
      <alignment horizontal="center"/>
    </xf>
    <xf numFmtId="0" fontId="23" fillId="6" borderId="10" xfId="1" applyFont="1" applyFill="1" applyBorder="1" applyAlignment="1">
      <alignment horizontal="center"/>
    </xf>
    <xf numFmtId="0" fontId="23" fillId="6" borderId="12" xfId="1" applyFont="1" applyFill="1" applyBorder="1"/>
    <xf numFmtId="167" fontId="12" fillId="10" borderId="11" xfId="11" applyNumberFormat="1" applyFont="1" applyFill="1" applyBorder="1"/>
    <xf numFmtId="9" fontId="12" fillId="7" borderId="13" xfId="4" applyFont="1" applyFill="1" applyBorder="1"/>
    <xf numFmtId="9" fontId="12" fillId="7" borderId="14" xfId="4" applyFont="1" applyFill="1" applyBorder="1"/>
    <xf numFmtId="0" fontId="23" fillId="6" borderId="17" xfId="1" applyFont="1" applyFill="1" applyBorder="1"/>
    <xf numFmtId="167" fontId="12" fillId="10" borderId="18" xfId="11" applyNumberFormat="1" applyFont="1" applyFill="1" applyBorder="1"/>
    <xf numFmtId="9" fontId="12" fillId="7" borderId="19" xfId="4" applyFont="1" applyFill="1" applyBorder="1"/>
    <xf numFmtId="0" fontId="22" fillId="6" borderId="20" xfId="1" applyFont="1" applyFill="1" applyBorder="1"/>
    <xf numFmtId="9" fontId="17" fillId="7" borderId="21" xfId="4" applyFont="1" applyFill="1" applyBorder="1"/>
    <xf numFmtId="164" fontId="12" fillId="7" borderId="13" xfId="4" applyNumberFormat="1" applyFont="1" applyFill="1" applyBorder="1"/>
    <xf numFmtId="9" fontId="12" fillId="0" borderId="0" xfId="4" applyFont="1"/>
    <xf numFmtId="164" fontId="12" fillId="7" borderId="14" xfId="4" applyNumberFormat="1" applyFont="1" applyFill="1" applyBorder="1"/>
    <xf numFmtId="164" fontId="12" fillId="7" borderId="19" xfId="4" applyNumberFormat="1" applyFont="1" applyFill="1" applyBorder="1"/>
    <xf numFmtId="167" fontId="17" fillId="7" borderId="21" xfId="11" applyNumberFormat="1" applyFont="1" applyFill="1" applyBorder="1"/>
    <xf numFmtId="164" fontId="17" fillId="7" borderId="21" xfId="4" applyNumberFormat="1" applyFont="1" applyFill="1" applyBorder="1"/>
    <xf numFmtId="0" fontId="26" fillId="7" borderId="23" xfId="1" applyNumberFormat="1" applyFont="1" applyFill="1" applyBorder="1"/>
    <xf numFmtId="0" fontId="15" fillId="8" borderId="0" xfId="0" applyFont="1" applyFill="1"/>
    <xf numFmtId="0" fontId="0" fillId="8" borderId="0" xfId="0" applyFill="1"/>
    <xf numFmtId="0" fontId="15" fillId="7" borderId="22" xfId="0" applyFont="1" applyFill="1" applyBorder="1"/>
    <xf numFmtId="0" fontId="7" fillId="9" borderId="9" xfId="0" applyFont="1" applyFill="1" applyBorder="1" applyAlignment="1">
      <alignment wrapText="1"/>
    </xf>
    <xf numFmtId="0" fontId="27" fillId="10" borderId="0" xfId="0" applyFont="1" applyFill="1"/>
    <xf numFmtId="14" fontId="0" fillId="7" borderId="11" xfId="0" applyNumberFormat="1" applyFill="1" applyBorder="1"/>
    <xf numFmtId="0" fontId="0" fillId="7" borderId="11" xfId="0" applyFill="1" applyBorder="1"/>
    <xf numFmtId="0" fontId="24" fillId="18" borderId="2" xfId="0" applyFont="1" applyFill="1" applyBorder="1"/>
    <xf numFmtId="0" fontId="24" fillId="18" borderId="5" xfId="0" applyFont="1" applyFill="1" applyBorder="1"/>
    <xf numFmtId="0" fontId="24" fillId="18" borderId="3" xfId="0" applyFont="1" applyFill="1" applyBorder="1"/>
    <xf numFmtId="14" fontId="0" fillId="7" borderId="37" xfId="0" applyNumberFormat="1" applyFill="1" applyBorder="1"/>
    <xf numFmtId="0" fontId="0" fillId="7" borderId="37" xfId="0" applyFill="1" applyBorder="1"/>
    <xf numFmtId="0" fontId="24" fillId="18" borderId="5" xfId="0" applyFont="1" applyFill="1" applyBorder="1" applyAlignment="1">
      <alignment horizontal="center"/>
    </xf>
    <xf numFmtId="0" fontId="0" fillId="7" borderId="38" xfId="0" applyFill="1" applyBorder="1"/>
    <xf numFmtId="0" fontId="0" fillId="7" borderId="39" xfId="0" applyFill="1" applyBorder="1"/>
    <xf numFmtId="0" fontId="0" fillId="7" borderId="40" xfId="0" applyFill="1" applyBorder="1"/>
    <xf numFmtId="0" fontId="0" fillId="7" borderId="41" xfId="0" applyFill="1" applyBorder="1"/>
    <xf numFmtId="0" fontId="0" fillId="7" borderId="42" xfId="0" applyFill="1" applyBorder="1"/>
    <xf numFmtId="14" fontId="0" fillId="7" borderId="43" xfId="0" applyNumberFormat="1" applyFill="1" applyBorder="1"/>
    <xf numFmtId="0" fontId="0" fillId="7" borderId="44" xfId="0" applyFill="1" applyBorder="1"/>
    <xf numFmtId="0" fontId="0" fillId="7" borderId="45" xfId="0" applyFill="1" applyBorder="1"/>
    <xf numFmtId="14" fontId="0" fillId="7" borderId="46" xfId="0" applyNumberFormat="1" applyFill="1" applyBorder="1"/>
    <xf numFmtId="14" fontId="0" fillId="7" borderId="47" xfId="0" applyNumberFormat="1" applyFill="1" applyBorder="1"/>
    <xf numFmtId="0" fontId="0" fillId="8" borderId="38" xfId="0" applyFill="1" applyBorder="1"/>
    <xf numFmtId="0" fontId="0" fillId="8" borderId="39" xfId="0" applyFill="1" applyBorder="1"/>
    <xf numFmtId="0" fontId="0" fillId="8" borderId="45" xfId="0" applyFill="1" applyBorder="1"/>
    <xf numFmtId="0" fontId="13" fillId="16" borderId="6" xfId="1" applyFont="1" applyFill="1" applyBorder="1"/>
    <xf numFmtId="0" fontId="10" fillId="16" borderId="7" xfId="1" applyFont="1" applyFill="1" applyBorder="1" applyAlignment="1">
      <alignment horizontal="center" vertical="center"/>
    </xf>
    <xf numFmtId="0" fontId="10" fillId="16" borderId="8" xfId="1" applyFont="1" applyFill="1" applyBorder="1" applyAlignment="1">
      <alignment horizontal="left" vertical="center"/>
    </xf>
    <xf numFmtId="0" fontId="10" fillId="16" borderId="0" xfId="1" applyFont="1" applyFill="1" applyAlignment="1">
      <alignment horizontal="left" vertical="center"/>
    </xf>
    <xf numFmtId="20" fontId="6" fillId="7" borderId="48" xfId="1" applyNumberFormat="1" applyFont="1" applyFill="1" applyBorder="1" applyAlignment="1">
      <alignment horizontal="center" vertical="center"/>
    </xf>
    <xf numFmtId="166" fontId="6" fillId="7" borderId="48" xfId="1" applyNumberFormat="1" applyFont="1" applyFill="1" applyBorder="1" applyAlignment="1">
      <alignment horizontal="center" vertical="center"/>
    </xf>
    <xf numFmtId="20" fontId="3" fillId="0" borderId="48" xfId="1" applyNumberFormat="1" applyFont="1" applyFill="1" applyBorder="1" applyAlignment="1">
      <alignment horizontal="center" vertical="center"/>
    </xf>
    <xf numFmtId="0" fontId="11" fillId="5" borderId="0" xfId="1" applyFont="1" applyFill="1" applyAlignment="1">
      <alignment horizontal="center"/>
    </xf>
  </cellXfs>
  <cellStyles count="12">
    <cellStyle name="Currency 2" xfId="9"/>
    <cellStyle name="Neutral 2" xfId="10"/>
    <cellStyle name="Normal" xfId="0" builtinId="0"/>
    <cellStyle name="Normal 2" xfId="1"/>
    <cellStyle name="Normal 3" xfId="5"/>
    <cellStyle name="Normal 3 2" xfId="7"/>
    <cellStyle name="Procent 2" xfId="4"/>
    <cellStyle name="Procent 3" xfId="8"/>
    <cellStyle name="Tusental" xfId="11" builtinId="3"/>
    <cellStyle name="Tusental 2" xfId="3"/>
    <cellStyle name="Valuta 2" xfId="2"/>
    <cellStyle name="Valuta 3" xfId="6"/>
  </cellStyles>
  <dxfs count="3">
    <dxf>
      <font>
        <color theme="0"/>
      </font>
      <fill>
        <patternFill>
          <bgColor rgb="FFC0000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</dxfs>
  <tableStyles count="0" defaultTableStyle="TableStyleMedium2" defaultPivotStyle="PivotStyleLight16"/>
  <colors>
    <mruColors>
      <color rgb="FFFFFFCC"/>
      <color rgb="FF006666"/>
      <color rgb="FF009999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38100</xdr:rowOff>
    </xdr:from>
    <xdr:to>
      <xdr:col>1</xdr:col>
      <xdr:colOff>901700</xdr:colOff>
      <xdr:row>3</xdr:row>
      <xdr:rowOff>133350</xdr:rowOff>
    </xdr:to>
    <xdr:sp macro="" textlink="">
      <xdr:nvSpPr>
        <xdr:cNvPr id="3" name="Rektangel 2">
          <a:extLst>
            <a:ext uri="{FF2B5EF4-FFF2-40B4-BE49-F238E27FC236}">
              <a16:creationId xmlns:a16="http://schemas.microsoft.com/office/drawing/2014/main" id="{FFED1AFE-84EE-4C56-AEAB-D70321D1AACF}"/>
            </a:ext>
          </a:extLst>
        </xdr:cNvPr>
        <xdr:cNvSpPr/>
      </xdr:nvSpPr>
      <xdr:spPr>
        <a:xfrm>
          <a:off x="57150" y="38100"/>
          <a:ext cx="2520950" cy="647700"/>
        </a:xfrm>
        <a:prstGeom prst="rect">
          <a:avLst/>
        </a:prstGeom>
        <a:solidFill>
          <a:schemeClr val="bg2">
            <a:lumMod val="25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2000" b="1">
              <a:solidFill>
                <a:schemeClr val="bg1"/>
              </a:solidFill>
              <a:latin typeface="+mn-lt"/>
            </a:rPr>
            <a:t>PRIS I SEK</a:t>
          </a:r>
        </a:p>
      </xdr:txBody>
    </xdr:sp>
    <xdr:clientData/>
  </xdr:twoCellAnchor>
  <xdr:twoCellAnchor>
    <xdr:from>
      <xdr:col>5</xdr:col>
      <xdr:colOff>44450</xdr:colOff>
      <xdr:row>3</xdr:row>
      <xdr:rowOff>31750</xdr:rowOff>
    </xdr:from>
    <xdr:to>
      <xdr:col>10</xdr:col>
      <xdr:colOff>305507</xdr:colOff>
      <xdr:row>9</xdr:row>
      <xdr:rowOff>0</xdr:rowOff>
    </xdr:to>
    <xdr:sp macro="" textlink="">
      <xdr:nvSpPr>
        <xdr:cNvPr id="4" name="textruta 3">
          <a:extLst>
            <a:ext uri="{FF2B5EF4-FFF2-40B4-BE49-F238E27FC236}">
              <a16:creationId xmlns:a16="http://schemas.microsoft.com/office/drawing/2014/main" id="{0E5F1203-648D-4348-A27A-2E063D898CAB}"/>
            </a:ext>
          </a:extLst>
        </xdr:cNvPr>
        <xdr:cNvSpPr txBox="1"/>
      </xdr:nvSpPr>
      <xdr:spPr>
        <a:xfrm>
          <a:off x="4889500" y="584200"/>
          <a:ext cx="3309057" cy="107315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Uppgift</a:t>
          </a:r>
          <a:r>
            <a:rPr lang="sv-SE" sz="10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: </a:t>
          </a:r>
        </a:p>
        <a:p>
          <a:endParaRPr lang="sv-SE" sz="1000" b="1" baseline="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Lägg in en funktion </a:t>
          </a:r>
          <a:r>
            <a:rPr lang="sv-S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D6 som räknar ut priset i svenska kr.</a:t>
          </a:r>
          <a:r>
            <a:rPr lang="sv-SE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v-S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Kopiera funktionen nedåt för att få priset i kr för alla varor.</a:t>
          </a:r>
          <a:endParaRPr lang="sv-SE" sz="1000">
            <a:effectLst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76200</xdr:rowOff>
    </xdr:from>
    <xdr:to>
      <xdr:col>2</xdr:col>
      <xdr:colOff>584200</xdr:colOff>
      <xdr:row>4</xdr:row>
      <xdr:rowOff>0</xdr:rowOff>
    </xdr:to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23122E95-B803-4CA9-851D-579BEBB53431}"/>
            </a:ext>
          </a:extLst>
        </xdr:cNvPr>
        <xdr:cNvSpPr/>
      </xdr:nvSpPr>
      <xdr:spPr>
        <a:xfrm>
          <a:off x="57150" y="76200"/>
          <a:ext cx="2279650" cy="501650"/>
        </a:xfrm>
        <a:prstGeom prst="rect">
          <a:avLst/>
        </a:prstGeom>
        <a:solidFill>
          <a:schemeClr val="accent6">
            <a:lumMod val="5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2000" b="1">
              <a:solidFill>
                <a:schemeClr val="bg1"/>
              </a:solidFill>
              <a:latin typeface="+mn-lt"/>
            </a:rPr>
            <a:t>FELRAPPORT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134055</xdr:colOff>
      <xdr:row>1</xdr:row>
      <xdr:rowOff>21167</xdr:rowOff>
    </xdr:from>
    <xdr:to>
      <xdr:col>5</xdr:col>
      <xdr:colOff>754945</xdr:colOff>
      <xdr:row>9</xdr:row>
      <xdr:rowOff>14111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EBBB0589-1BE9-4A92-9412-7A85D3A803EF}"/>
            </a:ext>
          </a:extLst>
        </xdr:cNvPr>
        <xdr:cNvSpPr txBox="1"/>
      </xdr:nvSpPr>
      <xdr:spPr>
        <a:xfrm>
          <a:off x="1834444" y="945445"/>
          <a:ext cx="3309057" cy="14887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Uppgift</a:t>
          </a:r>
          <a:r>
            <a:rPr lang="sv-SE" sz="10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: </a:t>
          </a:r>
        </a:p>
        <a:p>
          <a:endParaRPr lang="sv-SE" sz="1000" b="1" baseline="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sv-SE" sz="1000" b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Till vänster är en tabell som visar påslag i % baserat på vilken kategori en produkt är i. Till höger är tabellen där du i de gula fälten ska lägga in en funktion som returnerar </a:t>
          </a:r>
          <a:r>
            <a:rPr lang="sv-SE" sz="1000" b="0" u="sng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pris inklusive påslaget</a:t>
          </a:r>
          <a:r>
            <a:rPr lang="sv-SE" sz="1000" b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 </a:t>
          </a:r>
        </a:p>
        <a:p>
          <a:r>
            <a:rPr lang="sv-SE" sz="1000" b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Om kateogin är tom ska påslaget för en okategoriserad artikel användas. </a:t>
          </a:r>
        </a:p>
        <a:p>
          <a:endParaRPr lang="sv-SE" sz="1000" b="0" baseline="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14111</xdr:colOff>
      <xdr:row>0</xdr:row>
      <xdr:rowOff>881944</xdr:rowOff>
    </xdr:to>
    <xdr:sp macro="" textlink="">
      <xdr:nvSpPr>
        <xdr:cNvPr id="3" name="Rektangel 2">
          <a:extLst>
            <a:ext uri="{FF2B5EF4-FFF2-40B4-BE49-F238E27FC236}">
              <a16:creationId xmlns:a16="http://schemas.microsoft.com/office/drawing/2014/main" id="{51421606-A481-4779-ACDF-1DAD30C57FCD}"/>
            </a:ext>
          </a:extLst>
        </xdr:cNvPr>
        <xdr:cNvSpPr/>
      </xdr:nvSpPr>
      <xdr:spPr>
        <a:xfrm>
          <a:off x="0" y="0"/>
          <a:ext cx="8988778" cy="881944"/>
        </a:xfrm>
        <a:prstGeom prst="rect">
          <a:avLst/>
        </a:prstGeom>
        <a:solidFill>
          <a:schemeClr val="accent1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2000" b="1">
              <a:solidFill>
                <a:schemeClr val="bg1"/>
              </a:solidFill>
              <a:latin typeface="+mn-lt"/>
            </a:rPr>
            <a:t>PRIS</a:t>
          </a:r>
          <a:r>
            <a:rPr lang="sv-SE" sz="2000" b="1" baseline="0">
              <a:solidFill>
                <a:schemeClr val="bg1"/>
              </a:solidFill>
              <a:latin typeface="+mn-lt"/>
            </a:rPr>
            <a:t> MED PÅSLAG BASERAT PÅ KATEGORI</a:t>
          </a:r>
          <a:endParaRPr lang="sv-SE" sz="2000" b="1">
            <a:solidFill>
              <a:schemeClr val="bg1"/>
            </a:solidFill>
            <a:latin typeface="+mn-lt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14111</xdr:colOff>
      <xdr:row>0</xdr:row>
      <xdr:rowOff>881944</xdr:rowOff>
    </xdr:to>
    <xdr:sp macro="" textlink="">
      <xdr:nvSpPr>
        <xdr:cNvPr id="3" name="Rektangel 2">
          <a:extLst>
            <a:ext uri="{FF2B5EF4-FFF2-40B4-BE49-F238E27FC236}">
              <a16:creationId xmlns:a16="http://schemas.microsoft.com/office/drawing/2014/main" id="{F423CAB8-6061-4BB8-A290-8BBA34871BD7}"/>
            </a:ext>
          </a:extLst>
        </xdr:cNvPr>
        <xdr:cNvSpPr/>
      </xdr:nvSpPr>
      <xdr:spPr>
        <a:xfrm>
          <a:off x="0" y="0"/>
          <a:ext cx="8986661" cy="881944"/>
        </a:xfrm>
        <a:prstGeom prst="rect">
          <a:avLst/>
        </a:prstGeom>
        <a:solidFill>
          <a:schemeClr val="accent1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2000" b="1">
              <a:solidFill>
                <a:schemeClr val="bg1"/>
              </a:solidFill>
              <a:latin typeface="+mn-lt"/>
            </a:rPr>
            <a:t>PRIS</a:t>
          </a:r>
          <a:r>
            <a:rPr lang="sv-SE" sz="2000" b="1" baseline="0">
              <a:solidFill>
                <a:schemeClr val="bg1"/>
              </a:solidFill>
              <a:latin typeface="+mn-lt"/>
            </a:rPr>
            <a:t> MED PÅSLAG BASERAT PÅ KATEGORI</a:t>
          </a:r>
          <a:endParaRPr lang="sv-SE" sz="2000" b="1">
            <a:solidFill>
              <a:schemeClr val="bg1"/>
            </a:solidFill>
            <a:latin typeface="+mn-lt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1210235</xdr:colOff>
      <xdr:row>4</xdr:row>
      <xdr:rowOff>112059</xdr:rowOff>
    </xdr:from>
    <xdr:to>
      <xdr:col>6</xdr:col>
      <xdr:colOff>52293</xdr:colOff>
      <xdr:row>15</xdr:row>
      <xdr:rowOff>59765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D1089671-3976-42E2-84F6-ADA5F82DCDE1}"/>
            </a:ext>
          </a:extLst>
        </xdr:cNvPr>
        <xdr:cNvSpPr txBox="1"/>
      </xdr:nvSpPr>
      <xdr:spPr>
        <a:xfrm>
          <a:off x="2454835" y="1039159"/>
          <a:ext cx="5255558" cy="1973356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Information om uppgiften:</a:t>
          </a:r>
          <a:r>
            <a:rPr lang="sv-SE" sz="10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</a:p>
        <a:p>
          <a:r>
            <a:rPr lang="sv-SE" sz="1000" b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Den här uppgiften innehåller 2 st funktioner som inte nämns i kursen - HITTA och LÄNGD. </a:t>
          </a:r>
        </a:p>
        <a:p>
          <a:r>
            <a:rPr lang="sv-SE" sz="1000" b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För förstå hur du använder de funktionerna kan du använda Infoga funktionsknappen.</a:t>
          </a:r>
        </a:p>
        <a:p>
          <a:endParaRPr lang="sv-SE" sz="1000" b="0" baseline="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sv-SE" sz="1000" b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Du hittar också hjälp i kolumnrubrikerna. Första raden visar hur det ska se ut på alla rader (dock inte baserat på funktioner).</a:t>
          </a:r>
        </a:p>
        <a:p>
          <a:endParaRPr lang="sv-SE" sz="1000" b="1" baseline="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sv-SE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Uppgift</a:t>
          </a:r>
          <a:r>
            <a:rPr lang="sv-SE" sz="10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: </a:t>
          </a:r>
        </a:p>
        <a:p>
          <a:endParaRPr lang="sv-SE" sz="1000" b="1" baseline="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sv-SE" sz="1000" b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Plocka ut information ur namnlistan i kolumn A och fyll i hela tabellen.</a:t>
          </a:r>
        </a:p>
        <a:p>
          <a:endParaRPr lang="sv-SE" sz="1000" b="0" baseline="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21166</xdr:colOff>
      <xdr:row>0</xdr:row>
      <xdr:rowOff>881944</xdr:rowOff>
    </xdr:to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4D767904-BD7B-4A1A-A001-12F6748E93A1}"/>
            </a:ext>
          </a:extLst>
        </xdr:cNvPr>
        <xdr:cNvSpPr/>
      </xdr:nvSpPr>
      <xdr:spPr>
        <a:xfrm>
          <a:off x="0" y="0"/>
          <a:ext cx="10914944" cy="881944"/>
        </a:xfrm>
        <a:prstGeom prst="rect">
          <a:avLst/>
        </a:prstGeom>
        <a:solidFill>
          <a:schemeClr val="tx2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2000" b="1" baseline="0">
              <a:solidFill>
                <a:schemeClr val="bg1"/>
              </a:solidFill>
              <a:latin typeface="+mn-lt"/>
            </a:rPr>
            <a:t>KAPSLADE DATUMFUNKTIONER</a:t>
          </a:r>
          <a:endParaRPr lang="sv-SE" sz="2000" b="1">
            <a:solidFill>
              <a:schemeClr val="bg1"/>
            </a:solidFill>
            <a:latin typeface="+mn-lt"/>
          </a:endParaRPr>
        </a:p>
      </xdr:txBody>
    </xdr:sp>
    <xdr:clientData/>
  </xdr:twoCellAnchor>
  <xdr:twoCellAnchor>
    <xdr:from>
      <xdr:col>0</xdr:col>
      <xdr:colOff>91722</xdr:colOff>
      <xdr:row>8</xdr:row>
      <xdr:rowOff>21167</xdr:rowOff>
    </xdr:from>
    <xdr:to>
      <xdr:col>6</xdr:col>
      <xdr:colOff>663222</xdr:colOff>
      <xdr:row>12</xdr:row>
      <xdr:rowOff>162278</xdr:rowOff>
    </xdr:to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40F5A555-BA4F-49BA-9DF9-55C0E28E52AB}"/>
            </a:ext>
          </a:extLst>
        </xdr:cNvPr>
        <xdr:cNvSpPr txBox="1"/>
      </xdr:nvSpPr>
      <xdr:spPr>
        <a:xfrm>
          <a:off x="91722" y="2243667"/>
          <a:ext cx="7690556" cy="874889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Uppgift</a:t>
          </a:r>
          <a:r>
            <a:rPr lang="sv-SE" sz="10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: </a:t>
          </a:r>
        </a:p>
        <a:p>
          <a:r>
            <a:rPr lang="sv-SE" sz="1000" b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Svara på uppgifterna i kolumn B genom att lägga in funktioner i de gula cellerna. Du kan komma fram till rätt svar genom att lägga in funktioner i flera steg (kolumn C-F), eller genom att kombinera (kapsla) funktioner och skriva in allt i en cell i kolumn G. </a:t>
          </a:r>
        </a:p>
        <a:p>
          <a:r>
            <a:rPr lang="sv-SE" sz="1000" b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Till höger är listor som du kan använda för LETARAD-funktioner.</a:t>
          </a:r>
        </a:p>
        <a:p>
          <a:endParaRPr lang="sv-SE" sz="1000" b="0" baseline="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21166</xdr:colOff>
      <xdr:row>0</xdr:row>
      <xdr:rowOff>881944</xdr:rowOff>
    </xdr:to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3546893C-30DE-4D45-9E68-24DCFBB66929}"/>
            </a:ext>
          </a:extLst>
        </xdr:cNvPr>
        <xdr:cNvSpPr/>
      </xdr:nvSpPr>
      <xdr:spPr>
        <a:xfrm>
          <a:off x="0" y="0"/>
          <a:ext cx="10352616" cy="881944"/>
        </a:xfrm>
        <a:prstGeom prst="rect">
          <a:avLst/>
        </a:prstGeom>
        <a:solidFill>
          <a:schemeClr val="tx2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2000" b="1" baseline="0">
              <a:solidFill>
                <a:schemeClr val="bg1"/>
              </a:solidFill>
              <a:latin typeface="+mn-lt"/>
            </a:rPr>
            <a:t>KAPSLADE DATUMFUNKTIONER</a:t>
          </a:r>
          <a:endParaRPr lang="sv-SE" sz="2000" b="1">
            <a:solidFill>
              <a:schemeClr val="bg1"/>
            </a:solidFill>
            <a:latin typeface="+mn-lt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25401</xdr:colOff>
      <xdr:row>0</xdr:row>
      <xdr:rowOff>25400</xdr:rowOff>
    </xdr:from>
    <xdr:to>
      <xdr:col>5</xdr:col>
      <xdr:colOff>609601</xdr:colOff>
      <xdr:row>0</xdr:row>
      <xdr:rowOff>666750</xdr:rowOff>
    </xdr:to>
    <xdr:sp macro="" textlink="">
      <xdr:nvSpPr>
        <xdr:cNvPr id="3" name="Rektangel 2">
          <a:extLst>
            <a:ext uri="{FF2B5EF4-FFF2-40B4-BE49-F238E27FC236}">
              <a16:creationId xmlns:a16="http://schemas.microsoft.com/office/drawing/2014/main" id="{BB5C6EDB-BC17-4D26-9FC0-8D8E314790D2}"/>
            </a:ext>
          </a:extLst>
        </xdr:cNvPr>
        <xdr:cNvSpPr/>
      </xdr:nvSpPr>
      <xdr:spPr>
        <a:xfrm>
          <a:off x="25401" y="25400"/>
          <a:ext cx="4641850" cy="641350"/>
        </a:xfrm>
        <a:prstGeom prst="rect">
          <a:avLst/>
        </a:prstGeom>
        <a:solidFill>
          <a:schemeClr val="accent6">
            <a:lumMod val="5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2000" b="1" baseline="0">
              <a:solidFill>
                <a:schemeClr val="bg1"/>
              </a:solidFill>
              <a:latin typeface="+mn-lt"/>
            </a:rPr>
            <a:t>VECKORAPPORT</a:t>
          </a:r>
          <a:endParaRPr lang="sv-SE" sz="2000" b="1">
            <a:solidFill>
              <a:schemeClr val="bg1"/>
            </a:solidFill>
            <a:latin typeface="+mn-lt"/>
          </a:endParaRPr>
        </a:p>
      </xdr:txBody>
    </xdr:sp>
    <xdr:clientData/>
  </xdr:twoCellAnchor>
  <xdr:twoCellAnchor>
    <xdr:from>
      <xdr:col>6</xdr:col>
      <xdr:colOff>355600</xdr:colOff>
      <xdr:row>0</xdr:row>
      <xdr:rowOff>704850</xdr:rowOff>
    </xdr:from>
    <xdr:to>
      <xdr:col>14</xdr:col>
      <xdr:colOff>593164</xdr:colOff>
      <xdr:row>6</xdr:row>
      <xdr:rowOff>249517</xdr:rowOff>
    </xdr:to>
    <xdr:sp macro="" textlink="">
      <xdr:nvSpPr>
        <xdr:cNvPr id="4" name="textruta 3">
          <a:extLst>
            <a:ext uri="{FF2B5EF4-FFF2-40B4-BE49-F238E27FC236}">
              <a16:creationId xmlns:a16="http://schemas.microsoft.com/office/drawing/2014/main" id="{53054B3E-34B9-41A8-9228-38FAAF13FD94}"/>
            </a:ext>
          </a:extLst>
        </xdr:cNvPr>
        <xdr:cNvSpPr txBox="1"/>
      </xdr:nvSpPr>
      <xdr:spPr>
        <a:xfrm>
          <a:off x="5041900" y="704850"/>
          <a:ext cx="5266764" cy="2002117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Uppgift</a:t>
          </a:r>
          <a:r>
            <a:rPr lang="sv-SE" sz="10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: </a:t>
          </a:r>
        </a:p>
        <a:p>
          <a:endParaRPr lang="sv-SE" sz="1000" b="1" baseline="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Fyll i tabellen med funktioner som beräknar antalet arbetade timmar samt en summering</a:t>
          </a:r>
          <a:r>
            <a:rPr lang="sv-S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för hela veckan.</a:t>
          </a:r>
        </a:p>
        <a:p>
          <a:endParaRPr lang="sv-SE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v-S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(Totalen blir större än 24 h och kräver därför ett anpassat format).</a:t>
          </a:r>
          <a:endParaRPr lang="sv-SE" sz="1000">
            <a:effectLst/>
          </a:endParaRPr>
        </a:p>
        <a:p>
          <a:endParaRPr lang="sv-SE" sz="1000" b="0" baseline="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25401</xdr:colOff>
      <xdr:row>0</xdr:row>
      <xdr:rowOff>25400</xdr:rowOff>
    </xdr:from>
    <xdr:to>
      <xdr:col>5</xdr:col>
      <xdr:colOff>609601</xdr:colOff>
      <xdr:row>0</xdr:row>
      <xdr:rowOff>666750</xdr:rowOff>
    </xdr:to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7C3B35AC-A91C-4D68-AD73-F43CA9CBE0E5}"/>
            </a:ext>
          </a:extLst>
        </xdr:cNvPr>
        <xdr:cNvSpPr/>
      </xdr:nvSpPr>
      <xdr:spPr>
        <a:xfrm>
          <a:off x="25401" y="25400"/>
          <a:ext cx="4641850" cy="641350"/>
        </a:xfrm>
        <a:prstGeom prst="rect">
          <a:avLst/>
        </a:prstGeom>
        <a:solidFill>
          <a:schemeClr val="accent6">
            <a:lumMod val="5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2000" b="1" baseline="0">
              <a:solidFill>
                <a:schemeClr val="bg1"/>
              </a:solidFill>
              <a:latin typeface="+mn-lt"/>
            </a:rPr>
            <a:t>VECKORAPPORT</a:t>
          </a:r>
          <a:endParaRPr lang="sv-SE" sz="2000" b="1">
            <a:solidFill>
              <a:schemeClr val="bg1"/>
            </a:solidFill>
            <a:latin typeface="+mn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38100</xdr:rowOff>
    </xdr:from>
    <xdr:to>
      <xdr:col>1</xdr:col>
      <xdr:colOff>901700</xdr:colOff>
      <xdr:row>3</xdr:row>
      <xdr:rowOff>133350</xdr:rowOff>
    </xdr:to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978627CB-8C1A-42F1-AF69-A71C4945E668}"/>
            </a:ext>
          </a:extLst>
        </xdr:cNvPr>
        <xdr:cNvSpPr/>
      </xdr:nvSpPr>
      <xdr:spPr>
        <a:xfrm>
          <a:off x="57150" y="38100"/>
          <a:ext cx="2520950" cy="647700"/>
        </a:xfrm>
        <a:prstGeom prst="rect">
          <a:avLst/>
        </a:prstGeom>
        <a:solidFill>
          <a:schemeClr val="bg2">
            <a:lumMod val="25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2000" b="1">
              <a:solidFill>
                <a:schemeClr val="bg1"/>
              </a:solidFill>
              <a:latin typeface="+mn-lt"/>
            </a:rPr>
            <a:t>PRIS I SEK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527050</xdr:colOff>
      <xdr:row>6</xdr:row>
      <xdr:rowOff>31750</xdr:rowOff>
    </xdr:from>
    <xdr:to>
      <xdr:col>11</xdr:col>
      <xdr:colOff>349250</xdr:colOff>
      <xdr:row>12</xdr:row>
      <xdr:rowOff>6350</xdr:rowOff>
    </xdr:to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EC34ADBB-C218-4650-AAB6-29EFBD0309C8}"/>
            </a:ext>
          </a:extLst>
        </xdr:cNvPr>
        <xdr:cNvSpPr txBox="1"/>
      </xdr:nvSpPr>
      <xdr:spPr>
        <a:xfrm>
          <a:off x="4654550" y="1441450"/>
          <a:ext cx="4705350" cy="138430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Uppgift</a:t>
          </a:r>
          <a:r>
            <a:rPr lang="sv-SE" sz="10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: </a:t>
          </a:r>
        </a:p>
        <a:p>
          <a:endParaRPr lang="sv-SE" sz="1000" b="1" baseline="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sv-SE" sz="1000" b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1. Lägg in en funktion som räknar ut summa i B13 och C13. </a:t>
          </a:r>
        </a:p>
        <a:p>
          <a:r>
            <a:rPr lang="sv-SE" sz="1000" b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2. Skriv sedan in en funktion i cell D3 som räknar ut säljutvecklingen och kopiera den nedåt, och om det blir fel i en cell ska funktionen returnera en tom cell. </a:t>
          </a:r>
        </a:p>
        <a:p>
          <a:r>
            <a:rPr lang="sv-SE" sz="1000" b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3. Formatera talen på ett lämpligt sätt. 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0</xdr:colOff>
      <xdr:row>3</xdr:row>
      <xdr:rowOff>222250</xdr:rowOff>
    </xdr:to>
    <xdr:sp macro="" textlink="">
      <xdr:nvSpPr>
        <xdr:cNvPr id="4" name="Rektangel 3">
          <a:extLst>
            <a:ext uri="{FF2B5EF4-FFF2-40B4-BE49-F238E27FC236}">
              <a16:creationId xmlns:a16="http://schemas.microsoft.com/office/drawing/2014/main" id="{7A2566C3-CD3C-4A07-827C-C0038FCA25CE}"/>
            </a:ext>
          </a:extLst>
        </xdr:cNvPr>
        <xdr:cNvSpPr/>
      </xdr:nvSpPr>
      <xdr:spPr>
        <a:xfrm>
          <a:off x="0" y="0"/>
          <a:ext cx="4737100" cy="927100"/>
        </a:xfrm>
        <a:prstGeom prst="rect">
          <a:avLst/>
        </a:prstGeom>
        <a:solidFill>
          <a:srgbClr val="008080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2000" b="1">
              <a:solidFill>
                <a:schemeClr val="bg1"/>
              </a:solidFill>
              <a:latin typeface="+mn-lt"/>
            </a:rPr>
            <a:t>SÄLJUTVECKLING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3</xdr:row>
      <xdr:rowOff>222250</xdr:rowOff>
    </xdr:to>
    <xdr:sp macro="" textlink="">
      <xdr:nvSpPr>
        <xdr:cNvPr id="3" name="Rektangel 2">
          <a:extLst>
            <a:ext uri="{FF2B5EF4-FFF2-40B4-BE49-F238E27FC236}">
              <a16:creationId xmlns:a16="http://schemas.microsoft.com/office/drawing/2014/main" id="{457120FD-20E0-4683-B786-F30F52DE0C32}"/>
            </a:ext>
          </a:extLst>
        </xdr:cNvPr>
        <xdr:cNvSpPr/>
      </xdr:nvSpPr>
      <xdr:spPr>
        <a:xfrm>
          <a:off x="0" y="0"/>
          <a:ext cx="4737100" cy="927100"/>
        </a:xfrm>
        <a:prstGeom prst="rect">
          <a:avLst/>
        </a:prstGeom>
        <a:solidFill>
          <a:srgbClr val="008080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2000" b="1">
              <a:solidFill>
                <a:schemeClr val="bg1"/>
              </a:solidFill>
              <a:latin typeface="+mn-lt"/>
            </a:rPr>
            <a:t>SÄLJUTVECKLING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</xdr:colOff>
      <xdr:row>0</xdr:row>
      <xdr:rowOff>19049</xdr:rowOff>
    </xdr:from>
    <xdr:to>
      <xdr:col>3</xdr:col>
      <xdr:colOff>31750</xdr:colOff>
      <xdr:row>1</xdr:row>
      <xdr:rowOff>-1</xdr:rowOff>
    </xdr:to>
    <xdr:sp macro="" textlink="">
      <xdr:nvSpPr>
        <xdr:cNvPr id="6" name="Rektangel 5">
          <a:extLst>
            <a:ext uri="{FF2B5EF4-FFF2-40B4-BE49-F238E27FC236}">
              <a16:creationId xmlns:a16="http://schemas.microsoft.com/office/drawing/2014/main" id="{EC488664-8881-4699-9F77-CB7C8EB3F02B}"/>
            </a:ext>
          </a:extLst>
        </xdr:cNvPr>
        <xdr:cNvSpPr/>
      </xdr:nvSpPr>
      <xdr:spPr>
        <a:xfrm>
          <a:off x="44450" y="19049"/>
          <a:ext cx="3614738" cy="925513"/>
        </a:xfrm>
        <a:prstGeom prst="rect">
          <a:avLst/>
        </a:prstGeom>
        <a:solidFill>
          <a:srgbClr val="C00000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2000" b="1">
              <a:solidFill>
                <a:schemeClr val="bg1"/>
              </a:solidFill>
              <a:latin typeface="+mn-lt"/>
            </a:rPr>
            <a:t>SKOLRESULTAT</a:t>
          </a:r>
        </a:p>
      </xdr:txBody>
    </xdr:sp>
    <xdr:clientData/>
  </xdr:twoCellAnchor>
  <xdr:twoCellAnchor>
    <xdr:from>
      <xdr:col>3</xdr:col>
      <xdr:colOff>285750</xdr:colOff>
      <xdr:row>1</xdr:row>
      <xdr:rowOff>103187</xdr:rowOff>
    </xdr:from>
    <xdr:to>
      <xdr:col>10</xdr:col>
      <xdr:colOff>546100</xdr:colOff>
      <xdr:row>15</xdr:row>
      <xdr:rowOff>55562</xdr:rowOff>
    </xdr:to>
    <xdr:sp macro="" textlink="">
      <xdr:nvSpPr>
        <xdr:cNvPr id="7" name="textruta 6">
          <a:extLst>
            <a:ext uri="{FF2B5EF4-FFF2-40B4-BE49-F238E27FC236}">
              <a16:creationId xmlns:a16="http://schemas.microsoft.com/office/drawing/2014/main" id="{FD17694E-C341-4B49-94DA-9A8B6C58E30D}"/>
            </a:ext>
          </a:extLst>
        </xdr:cNvPr>
        <xdr:cNvSpPr txBox="1"/>
      </xdr:nvSpPr>
      <xdr:spPr>
        <a:xfrm>
          <a:off x="3913188" y="1047750"/>
          <a:ext cx="4705350" cy="231775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Uppgift</a:t>
          </a:r>
          <a:r>
            <a:rPr lang="sv-SE" sz="10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: </a:t>
          </a:r>
        </a:p>
        <a:p>
          <a:endParaRPr lang="sv-SE" sz="1000" b="1" baseline="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sv-SE" sz="1000" b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1. Skapa en villkorsstyrd formatering i kolumn B som märker ut talen som är lägre än 50%. (Hur du formaterar spelar ingen roll).</a:t>
          </a:r>
        </a:p>
        <a:p>
          <a:endParaRPr lang="sv-SE" sz="1000" b="0" baseline="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sv-SE" sz="1000" b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2. Lägg in en funktion som returnerar följande text baserat på värdet i kolumn B. </a:t>
          </a:r>
        </a:p>
        <a:p>
          <a:endParaRPr lang="sv-SE" sz="1000" b="0" baseline="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sv-SE" sz="1000" b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Lägre än 50% = </a:t>
          </a:r>
          <a:r>
            <a:rPr lang="sv-SE" sz="10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Åtgärdsplan</a:t>
          </a:r>
        </a:p>
        <a:p>
          <a:r>
            <a:rPr lang="sv-SE" sz="1000" b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50%-75% = </a:t>
          </a:r>
          <a:r>
            <a:rPr lang="sv-SE" sz="10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Under uppsikt</a:t>
          </a:r>
        </a:p>
        <a:p>
          <a:r>
            <a:rPr lang="sv-SE" sz="1000" b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Över 75% = </a:t>
          </a:r>
          <a:r>
            <a:rPr lang="sv-SE" sz="10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OK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</xdr:colOff>
      <xdr:row>0</xdr:row>
      <xdr:rowOff>19049</xdr:rowOff>
    </xdr:from>
    <xdr:to>
      <xdr:col>3</xdr:col>
      <xdr:colOff>31750</xdr:colOff>
      <xdr:row>1</xdr:row>
      <xdr:rowOff>-1</xdr:rowOff>
    </xdr:to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4E6D9764-551C-4497-AC21-1AB4BBDEDD78}"/>
            </a:ext>
          </a:extLst>
        </xdr:cNvPr>
        <xdr:cNvSpPr/>
      </xdr:nvSpPr>
      <xdr:spPr>
        <a:xfrm>
          <a:off x="44450" y="19049"/>
          <a:ext cx="3613150" cy="927100"/>
        </a:xfrm>
        <a:prstGeom prst="rect">
          <a:avLst/>
        </a:prstGeom>
        <a:solidFill>
          <a:srgbClr val="C00000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2000" b="1">
              <a:solidFill>
                <a:schemeClr val="bg1"/>
              </a:solidFill>
              <a:latin typeface="+mn-lt"/>
            </a:rPr>
            <a:t>SKOLRESULTAT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0</xdr:row>
      <xdr:rowOff>57150</xdr:rowOff>
    </xdr:from>
    <xdr:to>
      <xdr:col>3</xdr:col>
      <xdr:colOff>19050</xdr:colOff>
      <xdr:row>0</xdr:row>
      <xdr:rowOff>983544</xdr:rowOff>
    </xdr:to>
    <xdr:sp macro="" textlink="">
      <xdr:nvSpPr>
        <xdr:cNvPr id="7" name="Rektangel 6">
          <a:extLst>
            <a:ext uri="{FF2B5EF4-FFF2-40B4-BE49-F238E27FC236}">
              <a16:creationId xmlns:a16="http://schemas.microsoft.com/office/drawing/2014/main" id="{92F1A1B0-E1AE-47E3-89DC-D019C63D6D8C}"/>
            </a:ext>
          </a:extLst>
        </xdr:cNvPr>
        <xdr:cNvSpPr/>
      </xdr:nvSpPr>
      <xdr:spPr>
        <a:xfrm>
          <a:off x="63500" y="57150"/>
          <a:ext cx="3610328" cy="926394"/>
        </a:xfrm>
        <a:prstGeom prst="rect">
          <a:avLst/>
        </a:prstGeom>
        <a:solidFill>
          <a:schemeClr val="tx2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2000" b="1">
              <a:solidFill>
                <a:schemeClr val="bg1"/>
              </a:solidFill>
              <a:latin typeface="+mn-lt"/>
            </a:rPr>
            <a:t>Ålder på städer</a:t>
          </a:r>
        </a:p>
      </xdr:txBody>
    </xdr:sp>
    <xdr:clientData/>
  </xdr:twoCellAnchor>
  <xdr:twoCellAnchor>
    <xdr:from>
      <xdr:col>3</xdr:col>
      <xdr:colOff>190500</xdr:colOff>
      <xdr:row>2</xdr:row>
      <xdr:rowOff>28222</xdr:rowOff>
    </xdr:from>
    <xdr:to>
      <xdr:col>10</xdr:col>
      <xdr:colOff>366889</xdr:colOff>
      <xdr:row>9</xdr:row>
      <xdr:rowOff>21166</xdr:rowOff>
    </xdr:to>
    <xdr:sp macro="" textlink="">
      <xdr:nvSpPr>
        <xdr:cNvPr id="8" name="textruta 7">
          <a:extLst>
            <a:ext uri="{FF2B5EF4-FFF2-40B4-BE49-F238E27FC236}">
              <a16:creationId xmlns:a16="http://schemas.microsoft.com/office/drawing/2014/main" id="{18EAA764-4778-4F25-A17B-D4CC6EE1127E}"/>
            </a:ext>
          </a:extLst>
        </xdr:cNvPr>
        <xdr:cNvSpPr txBox="1"/>
      </xdr:nvSpPr>
      <xdr:spPr>
        <a:xfrm>
          <a:off x="2921000" y="1333500"/>
          <a:ext cx="4621389" cy="1277055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Uppgift</a:t>
          </a:r>
          <a:r>
            <a:rPr lang="sv-SE" sz="10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: </a:t>
          </a:r>
        </a:p>
        <a:p>
          <a:endParaRPr lang="sv-SE" sz="1000" b="1" baseline="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sv-SE" sz="1000" b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1. Beräkna åldern på städerna med en funktion i de gula cellerna.</a:t>
          </a:r>
        </a:p>
        <a:p>
          <a:endParaRPr lang="sv-SE" sz="1000" b="0" baseline="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sv-SE" sz="1000" b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2. Sortera listan från äldsta till yngsta.</a:t>
          </a:r>
          <a:endParaRPr lang="sv-SE" sz="1000" b="1" baseline="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0</xdr:row>
      <xdr:rowOff>57150</xdr:rowOff>
    </xdr:from>
    <xdr:to>
      <xdr:col>3</xdr:col>
      <xdr:colOff>19050</xdr:colOff>
      <xdr:row>0</xdr:row>
      <xdr:rowOff>983544</xdr:rowOff>
    </xdr:to>
    <xdr:sp macro="" textlink="">
      <xdr:nvSpPr>
        <xdr:cNvPr id="2" name="Rektangel 1">
          <a:extLst>
            <a:ext uri="{FF2B5EF4-FFF2-40B4-BE49-F238E27FC236}">
              <a16:creationId xmlns:a16="http://schemas.microsoft.com/office/drawing/2014/main" id="{4D556571-F021-4F94-A45F-C2B78425F7D2}"/>
            </a:ext>
          </a:extLst>
        </xdr:cNvPr>
        <xdr:cNvSpPr/>
      </xdr:nvSpPr>
      <xdr:spPr>
        <a:xfrm>
          <a:off x="63500" y="57150"/>
          <a:ext cx="2686050" cy="926394"/>
        </a:xfrm>
        <a:prstGeom prst="rect">
          <a:avLst/>
        </a:prstGeom>
        <a:solidFill>
          <a:schemeClr val="tx2"/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2000" b="1">
              <a:solidFill>
                <a:schemeClr val="bg1"/>
              </a:solidFill>
              <a:latin typeface="+mn-lt"/>
            </a:rPr>
            <a:t>Ålder på städer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76200</xdr:rowOff>
    </xdr:from>
    <xdr:to>
      <xdr:col>2</xdr:col>
      <xdr:colOff>584200</xdr:colOff>
      <xdr:row>4</xdr:row>
      <xdr:rowOff>0</xdr:rowOff>
    </xdr:to>
    <xdr:sp macro="" textlink="">
      <xdr:nvSpPr>
        <xdr:cNvPr id="3" name="Rektangel 2">
          <a:extLst>
            <a:ext uri="{FF2B5EF4-FFF2-40B4-BE49-F238E27FC236}">
              <a16:creationId xmlns:a16="http://schemas.microsoft.com/office/drawing/2014/main" id="{F5A4A8C3-0EF0-4A6A-89A2-7C2E813EDE83}"/>
            </a:ext>
          </a:extLst>
        </xdr:cNvPr>
        <xdr:cNvSpPr/>
      </xdr:nvSpPr>
      <xdr:spPr>
        <a:xfrm>
          <a:off x="57150" y="76200"/>
          <a:ext cx="2279650" cy="501650"/>
        </a:xfrm>
        <a:prstGeom prst="rect">
          <a:avLst/>
        </a:prstGeom>
        <a:solidFill>
          <a:schemeClr val="accent6">
            <a:lumMod val="5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2000" b="1">
              <a:solidFill>
                <a:schemeClr val="bg1"/>
              </a:solidFill>
              <a:latin typeface="+mn-lt"/>
            </a:rPr>
            <a:t>FELRAPPORT</a:t>
          </a:r>
        </a:p>
      </xdr:txBody>
    </xdr:sp>
    <xdr:clientData/>
  </xdr:twoCellAnchor>
  <xdr:twoCellAnchor>
    <xdr:from>
      <xdr:col>5</xdr:col>
      <xdr:colOff>254000</xdr:colOff>
      <xdr:row>6</xdr:row>
      <xdr:rowOff>95250</xdr:rowOff>
    </xdr:from>
    <xdr:to>
      <xdr:col>12</xdr:col>
      <xdr:colOff>131939</xdr:colOff>
      <xdr:row>16</xdr:row>
      <xdr:rowOff>12700</xdr:rowOff>
    </xdr:to>
    <xdr:sp macro="" textlink="">
      <xdr:nvSpPr>
        <xdr:cNvPr id="4" name="textruta 3">
          <a:extLst>
            <a:ext uri="{FF2B5EF4-FFF2-40B4-BE49-F238E27FC236}">
              <a16:creationId xmlns:a16="http://schemas.microsoft.com/office/drawing/2014/main" id="{AF404528-FAE5-471B-B3BB-11FA89AB6D58}"/>
            </a:ext>
          </a:extLst>
        </xdr:cNvPr>
        <xdr:cNvSpPr txBox="1"/>
      </xdr:nvSpPr>
      <xdr:spPr>
        <a:xfrm>
          <a:off x="4552950" y="939800"/>
          <a:ext cx="4621389" cy="156210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0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Uppgift</a:t>
          </a:r>
          <a:r>
            <a:rPr lang="sv-SE" sz="10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: </a:t>
          </a:r>
        </a:p>
        <a:p>
          <a:endParaRPr lang="sv-SE" sz="1000" b="1" baseline="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sv-SE" sz="1000" b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1. Lägg in en funktion i tabellens kolumn E som beräknar stoppets tid i timmar och minuter. </a:t>
          </a:r>
        </a:p>
        <a:p>
          <a:endParaRPr lang="sv-SE" sz="1000" b="0" baseline="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sv-SE" sz="1000" b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2. Lägg i cell E3 och E4 in funktioner som beräknar stoppets effekter baserat på vilken felkod som skrivs in i cell E2.</a:t>
          </a:r>
          <a:endParaRPr lang="sv-SE" sz="1000" b="1" baseline="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3">
    <tabColor rgb="FF006666"/>
  </sheetPr>
  <dimension ref="A1:H9"/>
  <sheetViews>
    <sheetView showGridLines="0" tabSelected="1" workbookViewId="0">
      <selection activeCell="G12" sqref="G12"/>
    </sheetView>
  </sheetViews>
  <sheetFormatPr defaultRowHeight="14.5" x14ac:dyDescent="0.35"/>
  <cols>
    <col min="1" max="1" width="24" customWidth="1"/>
    <col min="2" max="2" width="13.81640625" customWidth="1"/>
    <col min="4" max="4" width="14.08984375" customWidth="1"/>
  </cols>
  <sheetData>
    <row r="1" spans="1:8" x14ac:dyDescent="0.35">
      <c r="C1" t="s">
        <v>29</v>
      </c>
      <c r="D1" s="13">
        <v>9.5214918799999992</v>
      </c>
    </row>
    <row r="2" spans="1:8" x14ac:dyDescent="0.35">
      <c r="C2" t="s">
        <v>36</v>
      </c>
      <c r="D2" s="13">
        <v>8.5386887999999992</v>
      </c>
    </row>
    <row r="5" spans="1:8" x14ac:dyDescent="0.35">
      <c r="A5" s="60" t="s">
        <v>11</v>
      </c>
      <c r="B5" s="60" t="s">
        <v>144</v>
      </c>
      <c r="C5" s="60" t="s">
        <v>30</v>
      </c>
      <c r="D5" s="60" t="s">
        <v>31</v>
      </c>
    </row>
    <row r="6" spans="1:8" x14ac:dyDescent="0.35">
      <c r="A6" s="15" t="s">
        <v>32</v>
      </c>
      <c r="B6" s="63">
        <v>435</v>
      </c>
      <c r="C6" s="61" t="s">
        <v>36</v>
      </c>
      <c r="D6" s="62"/>
    </row>
    <row r="7" spans="1:8" x14ac:dyDescent="0.35">
      <c r="A7" s="15" t="s">
        <v>33</v>
      </c>
      <c r="B7" s="63">
        <v>356</v>
      </c>
      <c r="C7" s="61" t="s">
        <v>29</v>
      </c>
      <c r="D7" s="62"/>
    </row>
    <row r="8" spans="1:8" x14ac:dyDescent="0.35">
      <c r="A8" s="15" t="s">
        <v>34</v>
      </c>
      <c r="B8" s="63">
        <v>399</v>
      </c>
      <c r="C8" s="61" t="s">
        <v>29</v>
      </c>
      <c r="D8" s="62"/>
    </row>
    <row r="9" spans="1:8" x14ac:dyDescent="0.35">
      <c r="A9" s="15" t="s">
        <v>35</v>
      </c>
      <c r="B9" s="63">
        <v>350</v>
      </c>
      <c r="C9" s="61" t="s">
        <v>36</v>
      </c>
      <c r="D9" s="62"/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F22"/>
  <sheetViews>
    <sheetView showGridLines="0" workbookViewId="0">
      <selection activeCell="F19" sqref="F19"/>
    </sheetView>
  </sheetViews>
  <sheetFormatPr defaultColWidth="9.08984375" defaultRowHeight="13" x14ac:dyDescent="0.3"/>
  <cols>
    <col min="1" max="1" width="15.81640625" style="3" customWidth="1"/>
    <col min="2" max="2" width="9.26953125" style="7" customWidth="1"/>
    <col min="3" max="3" width="9" style="3" customWidth="1"/>
    <col min="4" max="4" width="15.81640625" style="3" customWidth="1"/>
    <col min="5" max="5" width="11.6328125" style="3" customWidth="1"/>
    <col min="6" max="6" width="13.36328125" style="3" customWidth="1"/>
    <col min="7" max="16384" width="9.08984375" style="3"/>
  </cols>
  <sheetData>
    <row r="1" spans="1:5" ht="6.5" customHeight="1" x14ac:dyDescent="0.3"/>
    <row r="2" spans="1:5" x14ac:dyDescent="0.3">
      <c r="D2" s="34" t="s">
        <v>13</v>
      </c>
      <c r="E2" s="36">
        <v>2</v>
      </c>
    </row>
    <row r="3" spans="1:5" x14ac:dyDescent="0.3">
      <c r="D3" s="35" t="s">
        <v>14</v>
      </c>
      <c r="E3" s="36">
        <f>COUNTIF(B7:B17,E2)</f>
        <v>3</v>
      </c>
    </row>
    <row r="4" spans="1:5" x14ac:dyDescent="0.3">
      <c r="D4" s="35" t="s">
        <v>130</v>
      </c>
      <c r="E4" s="37">
        <f>SUMIF(B7:B17,E2,E7:E17)</f>
        <v>4.1666666666666741E-2</v>
      </c>
    </row>
    <row r="5" spans="1:5" ht="8" customHeight="1" x14ac:dyDescent="0.3"/>
    <row r="6" spans="1:5" x14ac:dyDescent="0.3">
      <c r="A6" s="33" t="s">
        <v>126</v>
      </c>
      <c r="B6" s="33" t="s">
        <v>12</v>
      </c>
      <c r="C6" s="33" t="s">
        <v>128</v>
      </c>
      <c r="D6" s="33" t="s">
        <v>129</v>
      </c>
      <c r="E6" s="33" t="s">
        <v>127</v>
      </c>
    </row>
    <row r="7" spans="1:5" x14ac:dyDescent="0.3">
      <c r="A7" s="4">
        <v>1</v>
      </c>
      <c r="B7" s="4">
        <v>2</v>
      </c>
      <c r="C7" s="5">
        <v>0.54513888888888895</v>
      </c>
      <c r="D7" s="6">
        <v>0.5625</v>
      </c>
      <c r="E7" s="32">
        <f t="shared" ref="E7:E17" si="0">D7-C7</f>
        <v>1.7361111111111049E-2</v>
      </c>
    </row>
    <row r="8" spans="1:5" ht="12.75" customHeight="1" x14ac:dyDescent="0.3">
      <c r="A8" s="4">
        <v>2</v>
      </c>
      <c r="B8" s="4">
        <v>5</v>
      </c>
      <c r="C8" s="5">
        <v>0.375</v>
      </c>
      <c r="D8" s="6">
        <v>0.55208333333333337</v>
      </c>
      <c r="E8" s="32">
        <f t="shared" si="0"/>
        <v>0.17708333333333337</v>
      </c>
    </row>
    <row r="9" spans="1:5" x14ac:dyDescent="0.3">
      <c r="A9" s="4">
        <v>4</v>
      </c>
      <c r="B9" s="4">
        <v>8</v>
      </c>
      <c r="C9" s="5">
        <v>0.3888888888888889</v>
      </c>
      <c r="D9" s="6">
        <v>0.4375</v>
      </c>
      <c r="E9" s="32">
        <f t="shared" si="0"/>
        <v>4.8611111111111105E-2</v>
      </c>
    </row>
    <row r="10" spans="1:5" x14ac:dyDescent="0.3">
      <c r="A10" s="4">
        <v>2</v>
      </c>
      <c r="B10" s="4">
        <v>12</v>
      </c>
      <c r="C10" s="5">
        <v>0.31944444444444448</v>
      </c>
      <c r="D10" s="6">
        <v>0.33680555555555558</v>
      </c>
      <c r="E10" s="32">
        <f t="shared" si="0"/>
        <v>1.7361111111111105E-2</v>
      </c>
    </row>
    <row r="11" spans="1:5" x14ac:dyDescent="0.3">
      <c r="A11" s="4">
        <v>3</v>
      </c>
      <c r="B11" s="4">
        <v>15</v>
      </c>
      <c r="C11" s="5">
        <v>0.30555555555555552</v>
      </c>
      <c r="D11" s="6">
        <v>0.46527777777777773</v>
      </c>
      <c r="E11" s="32">
        <f t="shared" si="0"/>
        <v>0.15972222222222221</v>
      </c>
    </row>
    <row r="12" spans="1:5" x14ac:dyDescent="0.3">
      <c r="A12" s="4">
        <v>4</v>
      </c>
      <c r="B12" s="4">
        <v>3</v>
      </c>
      <c r="C12" s="5">
        <v>0.59722222222222221</v>
      </c>
      <c r="D12" s="6">
        <v>0.62152777777777779</v>
      </c>
      <c r="E12" s="32">
        <f t="shared" si="0"/>
        <v>2.430555555555558E-2</v>
      </c>
    </row>
    <row r="13" spans="1:5" x14ac:dyDescent="0.3">
      <c r="A13" s="4">
        <v>2</v>
      </c>
      <c r="B13" s="4">
        <v>2</v>
      </c>
      <c r="C13" s="5">
        <v>0.66666666666666663</v>
      </c>
      <c r="D13" s="6">
        <v>0.67361111111111116</v>
      </c>
      <c r="E13" s="32">
        <f t="shared" si="0"/>
        <v>6.9444444444445308E-3</v>
      </c>
    </row>
    <row r="14" spans="1:5" x14ac:dyDescent="0.3">
      <c r="A14" s="4">
        <v>1</v>
      </c>
      <c r="B14" s="4">
        <v>12</v>
      </c>
      <c r="C14" s="5">
        <v>0.76736111111111116</v>
      </c>
      <c r="D14" s="6">
        <v>0.77083333333333337</v>
      </c>
      <c r="E14" s="32">
        <f t="shared" si="0"/>
        <v>3.4722222222222099E-3</v>
      </c>
    </row>
    <row r="15" spans="1:5" x14ac:dyDescent="0.3">
      <c r="A15" s="4">
        <v>1</v>
      </c>
      <c r="B15" s="4">
        <v>5</v>
      </c>
      <c r="C15" s="5">
        <v>0.4201388888888889</v>
      </c>
      <c r="D15" s="6">
        <v>0.49652777777777773</v>
      </c>
      <c r="E15" s="32">
        <f t="shared" si="0"/>
        <v>7.638888888888884E-2</v>
      </c>
    </row>
    <row r="16" spans="1:5" x14ac:dyDescent="0.3">
      <c r="A16" s="4">
        <v>3</v>
      </c>
      <c r="B16" s="4">
        <v>2</v>
      </c>
      <c r="C16" s="5">
        <v>0.62847222222222221</v>
      </c>
      <c r="D16" s="6">
        <v>0.64583333333333337</v>
      </c>
      <c r="E16" s="32">
        <f t="shared" si="0"/>
        <v>1.736111111111116E-2</v>
      </c>
    </row>
    <row r="17" spans="1:6" x14ac:dyDescent="0.3">
      <c r="A17" s="4">
        <v>1</v>
      </c>
      <c r="B17" s="4">
        <v>5</v>
      </c>
      <c r="C17" s="5">
        <v>0.3263888888888889</v>
      </c>
      <c r="D17" s="6">
        <v>0.4236111111111111</v>
      </c>
      <c r="E17" s="32">
        <f t="shared" si="0"/>
        <v>9.722222222222221E-2</v>
      </c>
    </row>
    <row r="18" spans="1:6" x14ac:dyDescent="0.3">
      <c r="C18" s="7"/>
      <c r="E18" s="7"/>
    </row>
    <row r="19" spans="1:6" x14ac:dyDescent="0.3">
      <c r="B19" s="3"/>
      <c r="C19" s="8"/>
    </row>
    <row r="20" spans="1:6" x14ac:dyDescent="0.3">
      <c r="B20" s="3"/>
    </row>
    <row r="21" spans="1:6" x14ac:dyDescent="0.3">
      <c r="B21" s="3"/>
      <c r="C21" s="7"/>
    </row>
    <row r="22" spans="1:6" x14ac:dyDescent="0.3">
      <c r="D22" s="7"/>
      <c r="E22" s="7"/>
      <c r="F22" s="7"/>
    </row>
  </sheetData>
  <pageMargins left="0.75" right="0.75" top="1" bottom="1" header="0.5" footer="0.5"/>
  <pageSetup orientation="portrait" horizontalDpi="4294967293" vertic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tabColor rgb="FF006666"/>
  </sheetPr>
  <dimension ref="A1:J10"/>
  <sheetViews>
    <sheetView showGridLines="0" zoomScale="90" zoomScaleNormal="90" workbookViewId="0">
      <selection activeCell="J10" sqref="J10"/>
    </sheetView>
  </sheetViews>
  <sheetFormatPr defaultColWidth="12.81640625" defaultRowHeight="14.5" x14ac:dyDescent="0.35"/>
  <cols>
    <col min="1" max="1" width="14.36328125" style="12" customWidth="1"/>
    <col min="2" max="2" width="10" style="12" customWidth="1"/>
    <col min="3" max="6" width="12.81640625" style="12"/>
    <col min="7" max="7" width="14.36328125" style="12" customWidth="1"/>
    <col min="8" max="8" width="12.81640625" style="12"/>
    <col min="9" max="9" width="12.81640625" style="39"/>
    <col min="10" max="16384" width="12.81640625" style="12"/>
  </cols>
  <sheetData>
    <row r="1" spans="1:10" ht="72.5" customHeight="1" x14ac:dyDescent="0.35"/>
    <row r="2" spans="1:10" ht="16" thickBot="1" x14ac:dyDescent="0.4">
      <c r="A2" s="46" t="s">
        <v>25</v>
      </c>
      <c r="B2" s="47" t="s">
        <v>131</v>
      </c>
      <c r="G2" s="54" t="s">
        <v>11</v>
      </c>
      <c r="H2" s="55" t="s">
        <v>25</v>
      </c>
      <c r="I2" s="56" t="s">
        <v>140</v>
      </c>
      <c r="J2" s="57" t="s">
        <v>141</v>
      </c>
    </row>
    <row r="3" spans="1:10" ht="15" thickTop="1" x14ac:dyDescent="0.35">
      <c r="A3" s="40" t="s">
        <v>133</v>
      </c>
      <c r="B3" s="41">
        <v>0.25</v>
      </c>
      <c r="G3" s="50" t="s">
        <v>136</v>
      </c>
      <c r="H3" s="51" t="s">
        <v>133</v>
      </c>
      <c r="I3" s="49">
        <v>25.25</v>
      </c>
      <c r="J3" s="58"/>
    </row>
    <row r="4" spans="1:10" x14ac:dyDescent="0.35">
      <c r="A4" s="42" t="s">
        <v>132</v>
      </c>
      <c r="B4" s="43">
        <v>0.18</v>
      </c>
      <c r="G4" s="50" t="s">
        <v>142</v>
      </c>
      <c r="H4" s="51"/>
      <c r="I4" s="49">
        <v>40</v>
      </c>
      <c r="J4" s="58"/>
    </row>
    <row r="5" spans="1:10" x14ac:dyDescent="0.35">
      <c r="A5" s="44" t="s">
        <v>27</v>
      </c>
      <c r="B5" s="45">
        <v>0.3</v>
      </c>
      <c r="G5" s="50" t="s">
        <v>26</v>
      </c>
      <c r="H5" s="51" t="s">
        <v>135</v>
      </c>
      <c r="I5" s="49">
        <v>44</v>
      </c>
      <c r="J5" s="58"/>
    </row>
    <row r="6" spans="1:10" x14ac:dyDescent="0.35">
      <c r="A6" s="42" t="s">
        <v>24</v>
      </c>
      <c r="B6" s="43">
        <v>0.22</v>
      </c>
      <c r="G6" s="50" t="s">
        <v>28</v>
      </c>
      <c r="H6" s="51" t="s">
        <v>135</v>
      </c>
      <c r="I6" s="49">
        <v>10.5</v>
      </c>
      <c r="J6" s="58"/>
    </row>
    <row r="7" spans="1:10" x14ac:dyDescent="0.35">
      <c r="A7" s="44" t="s">
        <v>134</v>
      </c>
      <c r="B7" s="45">
        <v>0.28000000000000003</v>
      </c>
      <c r="G7" s="50" t="s">
        <v>137</v>
      </c>
      <c r="H7" s="51" t="s">
        <v>27</v>
      </c>
      <c r="I7" s="49">
        <v>18</v>
      </c>
      <c r="J7" s="58"/>
    </row>
    <row r="8" spans="1:10" x14ac:dyDescent="0.35">
      <c r="A8" s="42" t="s">
        <v>135</v>
      </c>
      <c r="B8" s="43">
        <v>0.39</v>
      </c>
      <c r="G8" s="50" t="s">
        <v>138</v>
      </c>
      <c r="H8" s="51" t="s">
        <v>134</v>
      </c>
      <c r="I8" s="49">
        <v>399</v>
      </c>
      <c r="J8" s="58"/>
    </row>
    <row r="9" spans="1:10" x14ac:dyDescent="0.35">
      <c r="A9" s="44" t="s">
        <v>143</v>
      </c>
      <c r="B9" s="45">
        <v>0.22</v>
      </c>
      <c r="G9" s="52" t="s">
        <v>139</v>
      </c>
      <c r="H9" s="53" t="s">
        <v>24</v>
      </c>
      <c r="I9" s="48">
        <v>29</v>
      </c>
      <c r="J9" s="59"/>
    </row>
    <row r="10" spans="1:10" x14ac:dyDescent="0.35">
      <c r="B10" s="38"/>
    </row>
  </sheetData>
  <dataValidations count="1">
    <dataValidation type="list" allowBlank="1" showInputMessage="1" showErrorMessage="1" sqref="H3:H9">
      <formula1>$A$3:$A$8</formula1>
    </dataValidation>
  </dataValidations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J10"/>
  <sheetViews>
    <sheetView showGridLines="0" zoomScale="90" zoomScaleNormal="90" workbookViewId="0">
      <selection activeCell="J8" sqref="J8"/>
    </sheetView>
  </sheetViews>
  <sheetFormatPr defaultColWidth="12.81640625" defaultRowHeight="14.5" x14ac:dyDescent="0.35"/>
  <cols>
    <col min="1" max="1" width="14.36328125" style="12" customWidth="1"/>
    <col min="2" max="2" width="10" style="12" customWidth="1"/>
    <col min="3" max="6" width="12.81640625" style="12"/>
    <col min="7" max="7" width="14.36328125" style="12" customWidth="1"/>
    <col min="8" max="8" width="12.81640625" style="12"/>
    <col min="9" max="9" width="12.81640625" style="39"/>
    <col min="10" max="16384" width="12.81640625" style="12"/>
  </cols>
  <sheetData>
    <row r="1" spans="1:10" ht="72.5" customHeight="1" x14ac:dyDescent="0.35"/>
    <row r="2" spans="1:10" ht="16" thickBot="1" x14ac:dyDescent="0.4">
      <c r="A2" s="46" t="s">
        <v>25</v>
      </c>
      <c r="B2" s="47" t="s">
        <v>131</v>
      </c>
      <c r="G2" s="54" t="s">
        <v>11</v>
      </c>
      <c r="H2" s="55" t="s">
        <v>25</v>
      </c>
      <c r="I2" s="56" t="s">
        <v>140</v>
      </c>
      <c r="J2" s="57" t="s">
        <v>141</v>
      </c>
    </row>
    <row r="3" spans="1:10" ht="15" thickTop="1" x14ac:dyDescent="0.35">
      <c r="A3" s="40" t="s">
        <v>133</v>
      </c>
      <c r="B3" s="41">
        <v>0.25</v>
      </c>
      <c r="G3" s="50" t="s">
        <v>136</v>
      </c>
      <c r="H3" s="51" t="s">
        <v>133</v>
      </c>
      <c r="I3" s="49">
        <v>25.25</v>
      </c>
      <c r="J3" s="58">
        <f>(IFERROR(VLOOKUP(H3,$A$3:$B$9,2,FALSE),$B$9)+1)*I3</f>
        <v>31.5625</v>
      </c>
    </row>
    <row r="4" spans="1:10" x14ac:dyDescent="0.35">
      <c r="A4" s="42" t="s">
        <v>132</v>
      </c>
      <c r="B4" s="43">
        <v>0.18</v>
      </c>
      <c r="G4" s="50" t="s">
        <v>142</v>
      </c>
      <c r="H4" s="51"/>
      <c r="I4" s="49">
        <v>40</v>
      </c>
      <c r="J4" s="58">
        <f t="shared" ref="J4:J9" si="0">(IFERROR(VLOOKUP(H4,$A$3:$B$9,2,FALSE),$B$9)+1)*I4</f>
        <v>48.8</v>
      </c>
    </row>
    <row r="5" spans="1:10" x14ac:dyDescent="0.35">
      <c r="A5" s="44" t="s">
        <v>27</v>
      </c>
      <c r="B5" s="45">
        <v>0.3</v>
      </c>
      <c r="G5" s="50" t="s">
        <v>26</v>
      </c>
      <c r="H5" s="51" t="s">
        <v>135</v>
      </c>
      <c r="I5" s="49">
        <v>44</v>
      </c>
      <c r="J5" s="58">
        <f t="shared" si="0"/>
        <v>61.160000000000004</v>
      </c>
    </row>
    <row r="6" spans="1:10" x14ac:dyDescent="0.35">
      <c r="A6" s="42" t="s">
        <v>24</v>
      </c>
      <c r="B6" s="43">
        <v>0.22</v>
      </c>
      <c r="G6" s="50" t="s">
        <v>28</v>
      </c>
      <c r="H6" s="51" t="s">
        <v>135</v>
      </c>
      <c r="I6" s="49">
        <v>10.5</v>
      </c>
      <c r="J6" s="58">
        <f t="shared" si="0"/>
        <v>14.595000000000001</v>
      </c>
    </row>
    <row r="7" spans="1:10" x14ac:dyDescent="0.35">
      <c r="A7" s="44" t="s">
        <v>134</v>
      </c>
      <c r="B7" s="45">
        <v>0.28000000000000003</v>
      </c>
      <c r="G7" s="50" t="s">
        <v>137</v>
      </c>
      <c r="H7" s="51" t="s">
        <v>27</v>
      </c>
      <c r="I7" s="49">
        <v>18</v>
      </c>
      <c r="J7" s="58">
        <f t="shared" si="0"/>
        <v>23.400000000000002</v>
      </c>
    </row>
    <row r="8" spans="1:10" x14ac:dyDescent="0.35">
      <c r="A8" s="42" t="s">
        <v>135</v>
      </c>
      <c r="B8" s="43">
        <v>0.39</v>
      </c>
      <c r="G8" s="50" t="s">
        <v>138</v>
      </c>
      <c r="H8" s="51" t="s">
        <v>134</v>
      </c>
      <c r="I8" s="49">
        <v>399</v>
      </c>
      <c r="J8" s="58">
        <f t="shared" si="0"/>
        <v>510.72</v>
      </c>
    </row>
    <row r="9" spans="1:10" x14ac:dyDescent="0.35">
      <c r="A9" s="44" t="s">
        <v>143</v>
      </c>
      <c r="B9" s="45">
        <v>0.22</v>
      </c>
      <c r="G9" s="52" t="s">
        <v>139</v>
      </c>
      <c r="H9" s="53" t="s">
        <v>24</v>
      </c>
      <c r="I9" s="48">
        <v>29</v>
      </c>
      <c r="J9" s="59">
        <f t="shared" si="0"/>
        <v>35.380000000000003</v>
      </c>
    </row>
    <row r="10" spans="1:10" x14ac:dyDescent="0.35">
      <c r="B10" s="38"/>
    </row>
  </sheetData>
  <dataValidations count="1">
    <dataValidation type="list" allowBlank="1" showInputMessage="1" showErrorMessage="1" sqref="H3:H9">
      <formula1>$A$3:$A$8</formula1>
    </dataValidation>
  </dataValidations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6666"/>
  </sheetPr>
  <dimension ref="A1:I25"/>
  <sheetViews>
    <sheetView zoomScale="85" zoomScaleNormal="85" workbookViewId="0">
      <selection activeCell="G23" sqref="G23"/>
    </sheetView>
  </sheetViews>
  <sheetFormatPr defaultRowHeight="14.5" x14ac:dyDescent="0.35"/>
  <cols>
    <col min="1" max="1" width="17.81640625" customWidth="1"/>
    <col min="2" max="9" width="18.36328125" customWidth="1"/>
  </cols>
  <sheetData>
    <row r="1" spans="1:9" s="14" customFormat="1" ht="29.5" thickBot="1" x14ac:dyDescent="0.4">
      <c r="A1" s="87" t="s">
        <v>15</v>
      </c>
      <c r="B1" s="87" t="s">
        <v>37</v>
      </c>
      <c r="C1" s="87" t="s">
        <v>38</v>
      </c>
      <c r="D1" s="87" t="s">
        <v>39</v>
      </c>
      <c r="E1" s="87" t="s">
        <v>40</v>
      </c>
      <c r="F1" s="87" t="s">
        <v>41</v>
      </c>
      <c r="G1" s="87" t="s">
        <v>10</v>
      </c>
      <c r="H1" s="87" t="s">
        <v>42</v>
      </c>
      <c r="I1" s="87" t="s">
        <v>41</v>
      </c>
    </row>
    <row r="2" spans="1:9" x14ac:dyDescent="0.35">
      <c r="A2" s="84" t="s">
        <v>162</v>
      </c>
      <c r="B2" s="86">
        <v>10</v>
      </c>
      <c r="C2" s="86" t="s">
        <v>163</v>
      </c>
      <c r="D2" s="86">
        <v>15</v>
      </c>
      <c r="E2" s="86" t="s">
        <v>164</v>
      </c>
      <c r="F2" s="86" t="s">
        <v>165</v>
      </c>
      <c r="G2" s="86" t="s">
        <v>164</v>
      </c>
      <c r="H2" s="86" t="s">
        <v>163</v>
      </c>
      <c r="I2" s="86" t="s">
        <v>165</v>
      </c>
    </row>
    <row r="3" spans="1:9" x14ac:dyDescent="0.35">
      <c r="A3" s="85" t="s">
        <v>145</v>
      </c>
      <c r="B3" s="86"/>
      <c r="C3" s="86"/>
      <c r="D3" s="86"/>
      <c r="E3" s="86"/>
      <c r="F3" s="86"/>
      <c r="G3" s="86"/>
      <c r="H3" s="86"/>
      <c r="I3" s="86"/>
    </row>
    <row r="4" spans="1:9" x14ac:dyDescent="0.35">
      <c r="A4" s="85" t="s">
        <v>146</v>
      </c>
      <c r="B4" s="86"/>
      <c r="C4" s="86"/>
      <c r="D4" s="86"/>
      <c r="E4" s="86"/>
      <c r="F4" s="86"/>
      <c r="G4" s="86"/>
      <c r="H4" s="86"/>
      <c r="I4" s="86"/>
    </row>
    <row r="5" spans="1:9" x14ac:dyDescent="0.35">
      <c r="A5" s="85" t="s">
        <v>147</v>
      </c>
      <c r="B5" s="86"/>
      <c r="C5" s="86"/>
      <c r="D5" s="86"/>
      <c r="E5" s="86"/>
      <c r="F5" s="86"/>
      <c r="G5" s="86"/>
      <c r="H5" s="86"/>
      <c r="I5" s="86"/>
    </row>
    <row r="6" spans="1:9" x14ac:dyDescent="0.35">
      <c r="A6" s="85" t="s">
        <v>148</v>
      </c>
      <c r="B6" s="86"/>
      <c r="C6" s="86"/>
      <c r="D6" s="86"/>
      <c r="E6" s="86"/>
      <c r="F6" s="86"/>
      <c r="G6" s="86"/>
      <c r="H6" s="86"/>
      <c r="I6" s="86"/>
    </row>
    <row r="7" spans="1:9" x14ac:dyDescent="0.35">
      <c r="A7" s="85" t="s">
        <v>149</v>
      </c>
      <c r="B7" s="86"/>
      <c r="C7" s="86"/>
      <c r="D7" s="86"/>
      <c r="E7" s="86"/>
      <c r="F7" s="86"/>
      <c r="G7" s="86"/>
      <c r="H7" s="86"/>
      <c r="I7" s="86"/>
    </row>
    <row r="8" spans="1:9" x14ac:dyDescent="0.35">
      <c r="A8" s="85" t="s">
        <v>150</v>
      </c>
      <c r="B8" s="86"/>
      <c r="C8" s="86"/>
      <c r="D8" s="86"/>
      <c r="E8" s="86"/>
      <c r="F8" s="86"/>
      <c r="G8" s="86"/>
      <c r="H8" s="86"/>
      <c r="I8" s="86"/>
    </row>
    <row r="9" spans="1:9" x14ac:dyDescent="0.35">
      <c r="A9" s="85" t="s">
        <v>43</v>
      </c>
      <c r="B9" s="86"/>
      <c r="C9" s="86"/>
      <c r="D9" s="86"/>
      <c r="E9" s="86"/>
      <c r="F9" s="86"/>
      <c r="G9" s="86"/>
      <c r="H9" s="86"/>
      <c r="I9" s="86"/>
    </row>
    <row r="10" spans="1:9" x14ac:dyDescent="0.35">
      <c r="A10" s="85" t="s">
        <v>44</v>
      </c>
      <c r="B10" s="86"/>
      <c r="C10" s="86"/>
      <c r="D10" s="86"/>
      <c r="E10" s="86"/>
      <c r="F10" s="86"/>
      <c r="G10" s="86"/>
      <c r="H10" s="86"/>
      <c r="I10" s="86"/>
    </row>
    <row r="11" spans="1:9" x14ac:dyDescent="0.35">
      <c r="A11" s="85" t="s">
        <v>151</v>
      </c>
      <c r="B11" s="86"/>
      <c r="C11" s="86"/>
      <c r="D11" s="86"/>
      <c r="E11" s="86"/>
      <c r="F11" s="86"/>
      <c r="G11" s="86"/>
      <c r="H11" s="86"/>
      <c r="I11" s="86"/>
    </row>
    <row r="12" spans="1:9" x14ac:dyDescent="0.35">
      <c r="A12" s="85" t="s">
        <v>152</v>
      </c>
      <c r="B12" s="86"/>
      <c r="C12" s="86"/>
      <c r="D12" s="86"/>
      <c r="E12" s="86"/>
      <c r="F12" s="86"/>
      <c r="G12" s="86"/>
      <c r="H12" s="86"/>
      <c r="I12" s="86"/>
    </row>
    <row r="13" spans="1:9" x14ac:dyDescent="0.35">
      <c r="A13" s="85" t="s">
        <v>153</v>
      </c>
      <c r="B13" s="86"/>
      <c r="C13" s="86"/>
      <c r="D13" s="86"/>
      <c r="E13" s="86"/>
      <c r="F13" s="86"/>
      <c r="G13" s="86"/>
      <c r="H13" s="86"/>
      <c r="I13" s="86"/>
    </row>
    <row r="14" spans="1:9" x14ac:dyDescent="0.35">
      <c r="A14" s="85" t="s">
        <v>154</v>
      </c>
      <c r="B14" s="86"/>
      <c r="C14" s="86"/>
      <c r="D14" s="86"/>
      <c r="E14" s="86"/>
      <c r="F14" s="86"/>
      <c r="G14" s="86"/>
      <c r="H14" s="86"/>
      <c r="I14" s="86"/>
    </row>
    <row r="15" spans="1:9" x14ac:dyDescent="0.35">
      <c r="A15" s="85" t="s">
        <v>45</v>
      </c>
      <c r="B15" s="86"/>
      <c r="C15" s="86"/>
      <c r="D15" s="86"/>
      <c r="E15" s="86"/>
      <c r="F15" s="86"/>
      <c r="G15" s="86"/>
      <c r="H15" s="86"/>
      <c r="I15" s="86"/>
    </row>
    <row r="16" spans="1:9" x14ac:dyDescent="0.35">
      <c r="A16" s="85" t="s">
        <v>46</v>
      </c>
      <c r="B16" s="86"/>
      <c r="C16" s="86"/>
      <c r="D16" s="86"/>
      <c r="E16" s="86"/>
      <c r="F16" s="86"/>
      <c r="G16" s="86"/>
      <c r="H16" s="86"/>
      <c r="I16" s="86"/>
    </row>
    <row r="17" spans="1:9" x14ac:dyDescent="0.35">
      <c r="A17" s="85" t="s">
        <v>155</v>
      </c>
      <c r="B17" s="86"/>
      <c r="C17" s="86"/>
      <c r="D17" s="86"/>
      <c r="E17" s="86"/>
      <c r="F17" s="86"/>
      <c r="G17" s="86"/>
      <c r="H17" s="86"/>
      <c r="I17" s="86"/>
    </row>
    <row r="18" spans="1:9" x14ac:dyDescent="0.35">
      <c r="A18" s="85" t="s">
        <v>156</v>
      </c>
      <c r="B18" s="86"/>
      <c r="C18" s="86"/>
      <c r="D18" s="86"/>
      <c r="E18" s="86"/>
      <c r="F18" s="86"/>
      <c r="G18" s="86"/>
      <c r="H18" s="86"/>
      <c r="I18" s="86"/>
    </row>
    <row r="19" spans="1:9" x14ac:dyDescent="0.35">
      <c r="A19" s="85" t="s">
        <v>157</v>
      </c>
      <c r="B19" s="86"/>
      <c r="C19" s="86"/>
      <c r="D19" s="86"/>
      <c r="E19" s="86"/>
      <c r="F19" s="86"/>
      <c r="G19" s="86"/>
      <c r="H19" s="86"/>
      <c r="I19" s="86"/>
    </row>
    <row r="20" spans="1:9" x14ac:dyDescent="0.35">
      <c r="A20" s="85" t="s">
        <v>47</v>
      </c>
      <c r="B20" s="86"/>
      <c r="C20" s="86"/>
      <c r="D20" s="86"/>
      <c r="E20" s="86"/>
      <c r="F20" s="86"/>
      <c r="G20" s="86"/>
      <c r="H20" s="86"/>
      <c r="I20" s="86"/>
    </row>
    <row r="21" spans="1:9" x14ac:dyDescent="0.35">
      <c r="A21" s="85" t="s">
        <v>48</v>
      </c>
      <c r="B21" s="86"/>
      <c r="C21" s="86"/>
      <c r="D21" s="86"/>
      <c r="E21" s="86"/>
      <c r="F21" s="86"/>
      <c r="G21" s="86"/>
      <c r="H21" s="86"/>
      <c r="I21" s="86"/>
    </row>
    <row r="22" spans="1:9" x14ac:dyDescent="0.35">
      <c r="A22" s="85" t="s">
        <v>158</v>
      </c>
      <c r="B22" s="86"/>
      <c r="C22" s="86"/>
      <c r="D22" s="86"/>
      <c r="E22" s="86"/>
      <c r="F22" s="86"/>
      <c r="G22" s="86"/>
      <c r="H22" s="86"/>
      <c r="I22" s="86"/>
    </row>
    <row r="23" spans="1:9" x14ac:dyDescent="0.35">
      <c r="A23" s="85" t="s">
        <v>159</v>
      </c>
      <c r="B23" s="86"/>
      <c r="C23" s="86"/>
      <c r="D23" s="86"/>
      <c r="E23" s="86"/>
      <c r="F23" s="86"/>
      <c r="G23" s="86"/>
      <c r="H23" s="86"/>
      <c r="I23" s="86"/>
    </row>
    <row r="24" spans="1:9" x14ac:dyDescent="0.35">
      <c r="A24" s="85" t="s">
        <v>160</v>
      </c>
      <c r="B24" s="86"/>
      <c r="C24" s="86"/>
      <c r="D24" s="86"/>
      <c r="E24" s="86"/>
      <c r="F24" s="86"/>
      <c r="G24" s="86"/>
      <c r="H24" s="86"/>
      <c r="I24" s="86"/>
    </row>
    <row r="25" spans="1:9" x14ac:dyDescent="0.35">
      <c r="A25" s="85" t="s">
        <v>161</v>
      </c>
      <c r="B25" s="86"/>
      <c r="C25" s="86"/>
      <c r="D25" s="86"/>
      <c r="E25" s="86"/>
      <c r="F25" s="86"/>
      <c r="G25" s="86"/>
      <c r="H25" s="86"/>
      <c r="I25" s="86"/>
    </row>
  </sheetData>
  <pageMargins left="0.7" right="0.7" top="0.75" bottom="0.75" header="0.3" footer="0.3"/>
  <pageSetup orientation="portrait" horizontalDpi="4294967293" verticalDpi="4294967293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6">
    <tabColor rgb="FFFFFFCC"/>
  </sheetPr>
  <dimension ref="A1:I25"/>
  <sheetViews>
    <sheetView zoomScale="85" zoomScaleNormal="85" workbookViewId="0"/>
  </sheetViews>
  <sheetFormatPr defaultRowHeight="14.5" x14ac:dyDescent="0.35"/>
  <cols>
    <col min="1" max="1" width="17.81640625" customWidth="1"/>
    <col min="2" max="9" width="18.36328125" customWidth="1"/>
  </cols>
  <sheetData>
    <row r="1" spans="1:9" s="14" customFormat="1" ht="29.5" thickBot="1" x14ac:dyDescent="0.4">
      <c r="A1" s="87" t="s">
        <v>15</v>
      </c>
      <c r="B1" s="87" t="s">
        <v>37</v>
      </c>
      <c r="C1" s="87" t="s">
        <v>38</v>
      </c>
      <c r="D1" s="87" t="s">
        <v>39</v>
      </c>
      <c r="E1" s="87" t="s">
        <v>40</v>
      </c>
      <c r="F1" s="87" t="s">
        <v>41</v>
      </c>
      <c r="G1" s="87" t="s">
        <v>10</v>
      </c>
      <c r="H1" s="87" t="s">
        <v>42</v>
      </c>
      <c r="I1" s="87" t="s">
        <v>41</v>
      </c>
    </row>
    <row r="2" spans="1:9" x14ac:dyDescent="0.35">
      <c r="A2" s="84" t="s">
        <v>162</v>
      </c>
      <c r="B2" s="86">
        <f>FIND(",",A2)</f>
        <v>10</v>
      </c>
      <c r="C2" s="86" t="str">
        <f>LEFT(A2,B2-1)</f>
        <v>Andersson</v>
      </c>
      <c r="D2" s="86">
        <f>LEN(A2)</f>
        <v>15</v>
      </c>
      <c r="E2" s="86" t="str">
        <f>RIGHT(A2,D2-B2-1)</f>
        <v>Hans</v>
      </c>
      <c r="F2" s="86" t="str">
        <f>E2&amp;" "&amp;C2</f>
        <v>Hans Andersson</v>
      </c>
      <c r="G2" s="86" t="str">
        <f>RIGHT(A2,LEN(A2)-FIND(",",A2)-1)</f>
        <v>Hans</v>
      </c>
      <c r="H2" s="86" t="str">
        <f>LEFT(A2,FIND(",",A2)-1)</f>
        <v>Andersson</v>
      </c>
      <c r="I2" s="86" t="str">
        <f>RIGHT(A2,LEN(A2)-FIND(",",A2)-1)&amp;" "&amp;LEFT(A2,FIND(",",A2)-1)</f>
        <v>Hans Andersson</v>
      </c>
    </row>
    <row r="3" spans="1:9" x14ac:dyDescent="0.35">
      <c r="A3" s="85" t="s">
        <v>145</v>
      </c>
      <c r="B3" s="86">
        <f t="shared" ref="B3:B25" si="0">FIND(",",A3)</f>
        <v>7</v>
      </c>
      <c r="C3" s="86" t="str">
        <f t="shared" ref="C3:C25" si="1">LEFT(A3,B3-1)</f>
        <v>Öhlund</v>
      </c>
      <c r="D3" s="86">
        <f t="shared" ref="D3:D25" si="2">LEN(A3)</f>
        <v>13</v>
      </c>
      <c r="E3" s="86" t="str">
        <f t="shared" ref="E3:E25" si="3">RIGHT(A3,D3-B3-1)</f>
        <v>Johan</v>
      </c>
      <c r="F3" s="86" t="str">
        <f t="shared" ref="F3:F25" si="4">E3&amp;" "&amp;C3</f>
        <v>Johan Öhlund</v>
      </c>
      <c r="G3" s="86" t="str">
        <f t="shared" ref="G3:G25" si="5">RIGHT(A3,LEN(A3)-FIND(",",A3)-1)</f>
        <v>Johan</v>
      </c>
      <c r="H3" s="86" t="str">
        <f t="shared" ref="H3:H25" si="6">LEFT(A3,FIND(",",A3)-1)</f>
        <v>Öhlund</v>
      </c>
      <c r="I3" s="86" t="str">
        <f t="shared" ref="I3:I25" si="7">RIGHT(A3,LEN(A3)-FIND(",",A3)-1)&amp;" "&amp;LEFT(A3,FIND(",",A3)-1)</f>
        <v>Johan Öhlund</v>
      </c>
    </row>
    <row r="4" spans="1:9" x14ac:dyDescent="0.35">
      <c r="A4" s="85" t="s">
        <v>146</v>
      </c>
      <c r="B4" s="86">
        <f t="shared" si="0"/>
        <v>6</v>
      </c>
      <c r="C4" s="86" t="str">
        <f t="shared" si="1"/>
        <v>Boman</v>
      </c>
      <c r="D4" s="86">
        <f t="shared" si="2"/>
        <v>12</v>
      </c>
      <c r="E4" s="86" t="str">
        <f t="shared" si="3"/>
        <v>Malin</v>
      </c>
      <c r="F4" s="86" t="str">
        <f t="shared" si="4"/>
        <v>Malin Boman</v>
      </c>
      <c r="G4" s="86" t="str">
        <f t="shared" si="5"/>
        <v>Malin</v>
      </c>
      <c r="H4" s="86" t="str">
        <f t="shared" si="6"/>
        <v>Boman</v>
      </c>
      <c r="I4" s="86" t="str">
        <f t="shared" si="7"/>
        <v>Malin Boman</v>
      </c>
    </row>
    <row r="5" spans="1:9" x14ac:dyDescent="0.35">
      <c r="A5" s="85" t="s">
        <v>147</v>
      </c>
      <c r="B5" s="86">
        <f t="shared" si="0"/>
        <v>11</v>
      </c>
      <c r="C5" s="86" t="str">
        <f t="shared" si="1"/>
        <v>Pettersson</v>
      </c>
      <c r="D5" s="86">
        <f t="shared" si="2"/>
        <v>17</v>
      </c>
      <c r="E5" s="86" t="str">
        <f t="shared" si="3"/>
        <v>Claes</v>
      </c>
      <c r="F5" s="86" t="str">
        <f t="shared" si="4"/>
        <v>Claes Pettersson</v>
      </c>
      <c r="G5" s="86" t="str">
        <f t="shared" si="5"/>
        <v>Claes</v>
      </c>
      <c r="H5" s="86" t="str">
        <f t="shared" si="6"/>
        <v>Pettersson</v>
      </c>
      <c r="I5" s="86" t="str">
        <f t="shared" si="7"/>
        <v>Claes Pettersson</v>
      </c>
    </row>
    <row r="6" spans="1:9" x14ac:dyDescent="0.35">
      <c r="A6" s="85" t="s">
        <v>148</v>
      </c>
      <c r="B6" s="86">
        <f t="shared" si="0"/>
        <v>5</v>
      </c>
      <c r="C6" s="86" t="str">
        <f t="shared" si="1"/>
        <v>Falk</v>
      </c>
      <c r="D6" s="86">
        <f t="shared" si="2"/>
        <v>10</v>
      </c>
      <c r="E6" s="86" t="str">
        <f t="shared" si="3"/>
        <v>Juan</v>
      </c>
      <c r="F6" s="86" t="str">
        <f t="shared" si="4"/>
        <v>Juan Falk</v>
      </c>
      <c r="G6" s="86" t="str">
        <f t="shared" si="5"/>
        <v>Juan</v>
      </c>
      <c r="H6" s="86" t="str">
        <f t="shared" si="6"/>
        <v>Falk</v>
      </c>
      <c r="I6" s="86" t="str">
        <f t="shared" si="7"/>
        <v>Juan Falk</v>
      </c>
    </row>
    <row r="7" spans="1:9" x14ac:dyDescent="0.35">
      <c r="A7" s="85" t="s">
        <v>149</v>
      </c>
      <c r="B7" s="86">
        <f t="shared" si="0"/>
        <v>8</v>
      </c>
      <c r="C7" s="86" t="str">
        <f t="shared" si="1"/>
        <v>Larsson</v>
      </c>
      <c r="D7" s="86">
        <f t="shared" si="2"/>
        <v>14</v>
      </c>
      <c r="E7" s="86" t="str">
        <f t="shared" si="3"/>
        <v>Lotta</v>
      </c>
      <c r="F7" s="86" t="str">
        <f t="shared" si="4"/>
        <v>Lotta Larsson</v>
      </c>
      <c r="G7" s="86" t="str">
        <f t="shared" si="5"/>
        <v>Lotta</v>
      </c>
      <c r="H7" s="86" t="str">
        <f t="shared" si="6"/>
        <v>Larsson</v>
      </c>
      <c r="I7" s="86" t="str">
        <f t="shared" si="7"/>
        <v>Lotta Larsson</v>
      </c>
    </row>
    <row r="8" spans="1:9" x14ac:dyDescent="0.35">
      <c r="A8" s="85" t="s">
        <v>150</v>
      </c>
      <c r="B8" s="86">
        <f t="shared" si="0"/>
        <v>6</v>
      </c>
      <c r="C8" s="86" t="str">
        <f t="shared" si="1"/>
        <v>Fröjd</v>
      </c>
      <c r="D8" s="86">
        <f t="shared" si="2"/>
        <v>12</v>
      </c>
      <c r="E8" s="86" t="str">
        <f t="shared" si="3"/>
        <v>Mimmi</v>
      </c>
      <c r="F8" s="86" t="str">
        <f t="shared" si="4"/>
        <v>Mimmi Fröjd</v>
      </c>
      <c r="G8" s="86" t="str">
        <f t="shared" si="5"/>
        <v>Mimmi</v>
      </c>
      <c r="H8" s="86" t="str">
        <f t="shared" si="6"/>
        <v>Fröjd</v>
      </c>
      <c r="I8" s="86" t="str">
        <f t="shared" si="7"/>
        <v>Mimmi Fröjd</v>
      </c>
    </row>
    <row r="9" spans="1:9" x14ac:dyDescent="0.35">
      <c r="A9" s="85" t="s">
        <v>43</v>
      </c>
      <c r="B9" s="86">
        <f t="shared" si="0"/>
        <v>8</v>
      </c>
      <c r="C9" s="86" t="str">
        <f t="shared" si="1"/>
        <v>Larsson</v>
      </c>
      <c r="D9" s="86">
        <f t="shared" si="2"/>
        <v>14</v>
      </c>
      <c r="E9" s="86" t="str">
        <f t="shared" si="3"/>
        <v>Frida</v>
      </c>
      <c r="F9" s="86" t="str">
        <f t="shared" si="4"/>
        <v>Frida Larsson</v>
      </c>
      <c r="G9" s="86" t="str">
        <f t="shared" si="5"/>
        <v>Frida</v>
      </c>
      <c r="H9" s="86" t="str">
        <f t="shared" si="6"/>
        <v>Larsson</v>
      </c>
      <c r="I9" s="86" t="str">
        <f t="shared" si="7"/>
        <v>Frida Larsson</v>
      </c>
    </row>
    <row r="10" spans="1:9" x14ac:dyDescent="0.35">
      <c r="A10" s="85" t="s">
        <v>44</v>
      </c>
      <c r="B10" s="86">
        <f t="shared" si="0"/>
        <v>8</v>
      </c>
      <c r="C10" s="86" t="str">
        <f t="shared" si="1"/>
        <v>Norberg</v>
      </c>
      <c r="D10" s="86">
        <f t="shared" si="2"/>
        <v>15</v>
      </c>
      <c r="E10" s="86" t="str">
        <f t="shared" si="3"/>
        <v>Daniel</v>
      </c>
      <c r="F10" s="86" t="str">
        <f t="shared" si="4"/>
        <v>Daniel Norberg</v>
      </c>
      <c r="G10" s="86" t="str">
        <f t="shared" si="5"/>
        <v>Daniel</v>
      </c>
      <c r="H10" s="86" t="str">
        <f t="shared" si="6"/>
        <v>Norberg</v>
      </c>
      <c r="I10" s="86" t="str">
        <f t="shared" si="7"/>
        <v>Daniel Norberg</v>
      </c>
    </row>
    <row r="11" spans="1:9" x14ac:dyDescent="0.35">
      <c r="A11" s="85" t="s">
        <v>151</v>
      </c>
      <c r="B11" s="86">
        <f t="shared" si="0"/>
        <v>8</v>
      </c>
      <c r="C11" s="86" t="str">
        <f t="shared" si="1"/>
        <v>Nykänen</v>
      </c>
      <c r="D11" s="86">
        <f t="shared" si="2"/>
        <v>14</v>
      </c>
      <c r="E11" s="86" t="str">
        <f t="shared" si="3"/>
        <v>Sirpa</v>
      </c>
      <c r="F11" s="86" t="str">
        <f t="shared" si="4"/>
        <v>Sirpa Nykänen</v>
      </c>
      <c r="G11" s="86" t="str">
        <f t="shared" si="5"/>
        <v>Sirpa</v>
      </c>
      <c r="H11" s="86" t="str">
        <f t="shared" si="6"/>
        <v>Nykänen</v>
      </c>
      <c r="I11" s="86" t="str">
        <f t="shared" si="7"/>
        <v>Sirpa Nykänen</v>
      </c>
    </row>
    <row r="12" spans="1:9" x14ac:dyDescent="0.35">
      <c r="A12" s="85" t="s">
        <v>152</v>
      </c>
      <c r="B12" s="86">
        <f t="shared" si="0"/>
        <v>8</v>
      </c>
      <c r="C12" s="86" t="str">
        <f t="shared" si="1"/>
        <v>Hellman</v>
      </c>
      <c r="D12" s="86">
        <f t="shared" si="2"/>
        <v>15</v>
      </c>
      <c r="E12" s="86" t="str">
        <f t="shared" si="3"/>
        <v>Anneli</v>
      </c>
      <c r="F12" s="86" t="str">
        <f t="shared" si="4"/>
        <v>Anneli Hellman</v>
      </c>
      <c r="G12" s="86" t="str">
        <f t="shared" si="5"/>
        <v>Anneli</v>
      </c>
      <c r="H12" s="86" t="str">
        <f t="shared" si="6"/>
        <v>Hellman</v>
      </c>
      <c r="I12" s="86" t="str">
        <f t="shared" si="7"/>
        <v>Anneli Hellman</v>
      </c>
    </row>
    <row r="13" spans="1:9" x14ac:dyDescent="0.35">
      <c r="A13" s="85" t="s">
        <v>153</v>
      </c>
      <c r="B13" s="86">
        <f t="shared" si="0"/>
        <v>11</v>
      </c>
      <c r="C13" s="86" t="str">
        <f t="shared" si="1"/>
        <v>Gulliksson</v>
      </c>
      <c r="D13" s="86">
        <f t="shared" si="2"/>
        <v>17</v>
      </c>
      <c r="E13" s="86" t="str">
        <f t="shared" si="3"/>
        <v>Jonny</v>
      </c>
      <c r="F13" s="86" t="str">
        <f t="shared" si="4"/>
        <v>Jonny Gulliksson</v>
      </c>
      <c r="G13" s="86" t="str">
        <f t="shared" si="5"/>
        <v>Jonny</v>
      </c>
      <c r="H13" s="86" t="str">
        <f t="shared" si="6"/>
        <v>Gulliksson</v>
      </c>
      <c r="I13" s="86" t="str">
        <f t="shared" si="7"/>
        <v>Jonny Gulliksson</v>
      </c>
    </row>
    <row r="14" spans="1:9" x14ac:dyDescent="0.35">
      <c r="A14" s="85" t="s">
        <v>154</v>
      </c>
      <c r="B14" s="86">
        <f t="shared" si="0"/>
        <v>10</v>
      </c>
      <c r="C14" s="86" t="str">
        <f t="shared" si="1"/>
        <v>Holmqvist</v>
      </c>
      <c r="D14" s="86">
        <f t="shared" si="2"/>
        <v>16</v>
      </c>
      <c r="E14" s="86" t="str">
        <f t="shared" si="3"/>
        <v>Carly</v>
      </c>
      <c r="F14" s="86" t="str">
        <f t="shared" si="4"/>
        <v>Carly Holmqvist</v>
      </c>
      <c r="G14" s="86" t="str">
        <f t="shared" si="5"/>
        <v>Carly</v>
      </c>
      <c r="H14" s="86" t="str">
        <f t="shared" si="6"/>
        <v>Holmqvist</v>
      </c>
      <c r="I14" s="86" t="str">
        <f t="shared" si="7"/>
        <v>Carly Holmqvist</v>
      </c>
    </row>
    <row r="15" spans="1:9" x14ac:dyDescent="0.35">
      <c r="A15" s="85" t="s">
        <v>45</v>
      </c>
      <c r="B15" s="86">
        <f t="shared" si="0"/>
        <v>10</v>
      </c>
      <c r="C15" s="86" t="str">
        <f t="shared" si="1"/>
        <v>Lundkvist</v>
      </c>
      <c r="D15" s="86">
        <f t="shared" si="2"/>
        <v>17</v>
      </c>
      <c r="E15" s="86" t="str">
        <f t="shared" si="3"/>
        <v>Martin</v>
      </c>
      <c r="F15" s="86" t="str">
        <f t="shared" si="4"/>
        <v>Martin Lundkvist</v>
      </c>
      <c r="G15" s="86" t="str">
        <f t="shared" si="5"/>
        <v>Martin</v>
      </c>
      <c r="H15" s="86" t="str">
        <f t="shared" si="6"/>
        <v>Lundkvist</v>
      </c>
      <c r="I15" s="86" t="str">
        <f t="shared" si="7"/>
        <v>Martin Lundkvist</v>
      </c>
    </row>
    <row r="16" spans="1:9" x14ac:dyDescent="0.35">
      <c r="A16" s="85" t="s">
        <v>46</v>
      </c>
      <c r="B16" s="86">
        <f t="shared" si="0"/>
        <v>9</v>
      </c>
      <c r="C16" s="86" t="str">
        <f t="shared" si="1"/>
        <v>Lindroth</v>
      </c>
      <c r="D16" s="86">
        <f t="shared" si="2"/>
        <v>15</v>
      </c>
      <c r="E16" s="86" t="str">
        <f t="shared" si="3"/>
        <v>Hanna</v>
      </c>
      <c r="F16" s="86" t="str">
        <f t="shared" si="4"/>
        <v>Hanna Lindroth</v>
      </c>
      <c r="G16" s="86" t="str">
        <f t="shared" si="5"/>
        <v>Hanna</v>
      </c>
      <c r="H16" s="86" t="str">
        <f t="shared" si="6"/>
        <v>Lindroth</v>
      </c>
      <c r="I16" s="86" t="str">
        <f t="shared" si="7"/>
        <v>Hanna Lindroth</v>
      </c>
    </row>
    <row r="17" spans="1:9" x14ac:dyDescent="0.35">
      <c r="A17" s="85" t="s">
        <v>155</v>
      </c>
      <c r="B17" s="86">
        <f t="shared" si="0"/>
        <v>10</v>
      </c>
      <c r="C17" s="86" t="str">
        <f t="shared" si="1"/>
        <v>Jacobsson</v>
      </c>
      <c r="D17" s="86">
        <f t="shared" si="2"/>
        <v>16</v>
      </c>
      <c r="E17" s="86" t="str">
        <f t="shared" si="3"/>
        <v>Oscar</v>
      </c>
      <c r="F17" s="86" t="str">
        <f t="shared" si="4"/>
        <v>Oscar Jacobsson</v>
      </c>
      <c r="G17" s="86" t="str">
        <f t="shared" si="5"/>
        <v>Oscar</v>
      </c>
      <c r="H17" s="86" t="str">
        <f t="shared" si="6"/>
        <v>Jacobsson</v>
      </c>
      <c r="I17" s="86" t="str">
        <f t="shared" si="7"/>
        <v>Oscar Jacobsson</v>
      </c>
    </row>
    <row r="18" spans="1:9" x14ac:dyDescent="0.35">
      <c r="A18" s="85" t="s">
        <v>156</v>
      </c>
      <c r="B18" s="86">
        <f t="shared" si="0"/>
        <v>10</v>
      </c>
      <c r="C18" s="86" t="str">
        <f t="shared" si="1"/>
        <v>Fennhagen</v>
      </c>
      <c r="D18" s="86">
        <f t="shared" si="2"/>
        <v>16</v>
      </c>
      <c r="E18" s="86" t="str">
        <f t="shared" si="3"/>
        <v>Ralph</v>
      </c>
      <c r="F18" s="86" t="str">
        <f t="shared" si="4"/>
        <v>Ralph Fennhagen</v>
      </c>
      <c r="G18" s="86" t="str">
        <f t="shared" si="5"/>
        <v>Ralph</v>
      </c>
      <c r="H18" s="86" t="str">
        <f t="shared" si="6"/>
        <v>Fennhagen</v>
      </c>
      <c r="I18" s="86" t="str">
        <f t="shared" si="7"/>
        <v>Ralph Fennhagen</v>
      </c>
    </row>
    <row r="19" spans="1:9" x14ac:dyDescent="0.35">
      <c r="A19" s="85" t="s">
        <v>157</v>
      </c>
      <c r="B19" s="86">
        <f t="shared" si="0"/>
        <v>3</v>
      </c>
      <c r="C19" s="86" t="str">
        <f t="shared" si="1"/>
        <v>Ge</v>
      </c>
      <c r="D19" s="86">
        <f t="shared" si="2"/>
        <v>10</v>
      </c>
      <c r="E19" s="86" t="str">
        <f t="shared" si="3"/>
        <v>Gustav</v>
      </c>
      <c r="F19" s="86" t="str">
        <f t="shared" si="4"/>
        <v>Gustav Ge</v>
      </c>
      <c r="G19" s="86" t="str">
        <f t="shared" si="5"/>
        <v>Gustav</v>
      </c>
      <c r="H19" s="86" t="str">
        <f t="shared" si="6"/>
        <v>Ge</v>
      </c>
      <c r="I19" s="86" t="str">
        <f t="shared" si="7"/>
        <v>Gustav Ge</v>
      </c>
    </row>
    <row r="20" spans="1:9" x14ac:dyDescent="0.35">
      <c r="A20" s="85" t="s">
        <v>47</v>
      </c>
      <c r="B20" s="86">
        <f t="shared" si="0"/>
        <v>10</v>
      </c>
      <c r="C20" s="86" t="str">
        <f t="shared" si="1"/>
        <v>Johansson</v>
      </c>
      <c r="D20" s="86">
        <f t="shared" si="2"/>
        <v>17</v>
      </c>
      <c r="E20" s="86" t="str">
        <f t="shared" si="3"/>
        <v>Sandra</v>
      </c>
      <c r="F20" s="86" t="str">
        <f t="shared" si="4"/>
        <v>Sandra Johansson</v>
      </c>
      <c r="G20" s="86" t="str">
        <f t="shared" si="5"/>
        <v>Sandra</v>
      </c>
      <c r="H20" s="86" t="str">
        <f t="shared" si="6"/>
        <v>Johansson</v>
      </c>
      <c r="I20" s="86" t="str">
        <f t="shared" si="7"/>
        <v>Sandra Johansson</v>
      </c>
    </row>
    <row r="21" spans="1:9" x14ac:dyDescent="0.35">
      <c r="A21" s="85" t="s">
        <v>48</v>
      </c>
      <c r="B21" s="86">
        <f t="shared" si="0"/>
        <v>12</v>
      </c>
      <c r="C21" s="86" t="str">
        <f t="shared" si="1"/>
        <v>Gabrielsson</v>
      </c>
      <c r="D21" s="86">
        <f t="shared" si="2"/>
        <v>21</v>
      </c>
      <c r="E21" s="86" t="str">
        <f t="shared" si="3"/>
        <v>Josefine</v>
      </c>
      <c r="F21" s="86" t="str">
        <f t="shared" si="4"/>
        <v>Josefine Gabrielsson</v>
      </c>
      <c r="G21" s="86" t="str">
        <f t="shared" si="5"/>
        <v>Josefine</v>
      </c>
      <c r="H21" s="86" t="str">
        <f t="shared" si="6"/>
        <v>Gabrielsson</v>
      </c>
      <c r="I21" s="86" t="str">
        <f t="shared" si="7"/>
        <v>Josefine Gabrielsson</v>
      </c>
    </row>
    <row r="22" spans="1:9" x14ac:dyDescent="0.35">
      <c r="A22" s="85" t="s">
        <v>158</v>
      </c>
      <c r="B22" s="86">
        <f t="shared" si="0"/>
        <v>7</v>
      </c>
      <c r="C22" s="86" t="str">
        <f t="shared" si="1"/>
        <v>Waziry</v>
      </c>
      <c r="D22" s="86">
        <f t="shared" si="2"/>
        <v>13</v>
      </c>
      <c r="E22" s="86" t="str">
        <f t="shared" si="3"/>
        <v>Maria</v>
      </c>
      <c r="F22" s="86" t="str">
        <f t="shared" si="4"/>
        <v>Maria Waziry</v>
      </c>
      <c r="G22" s="86" t="str">
        <f t="shared" si="5"/>
        <v>Maria</v>
      </c>
      <c r="H22" s="86" t="str">
        <f t="shared" si="6"/>
        <v>Waziry</v>
      </c>
      <c r="I22" s="86" t="str">
        <f t="shared" si="7"/>
        <v>Maria Waziry</v>
      </c>
    </row>
    <row r="23" spans="1:9" x14ac:dyDescent="0.35">
      <c r="A23" s="85" t="s">
        <v>159</v>
      </c>
      <c r="B23" s="86">
        <f t="shared" si="0"/>
        <v>9</v>
      </c>
      <c r="C23" s="86" t="str">
        <f t="shared" si="1"/>
        <v>Kadrijaj</v>
      </c>
      <c r="D23" s="86">
        <f t="shared" si="2"/>
        <v>17</v>
      </c>
      <c r="E23" s="86" t="str">
        <f t="shared" si="3"/>
        <v>Francis</v>
      </c>
      <c r="F23" s="86" t="str">
        <f t="shared" si="4"/>
        <v>Francis Kadrijaj</v>
      </c>
      <c r="G23" s="86" t="str">
        <f t="shared" si="5"/>
        <v>Francis</v>
      </c>
      <c r="H23" s="86" t="str">
        <f t="shared" si="6"/>
        <v>Kadrijaj</v>
      </c>
      <c r="I23" s="86" t="str">
        <f t="shared" si="7"/>
        <v>Francis Kadrijaj</v>
      </c>
    </row>
    <row r="24" spans="1:9" x14ac:dyDescent="0.35">
      <c r="A24" s="85" t="s">
        <v>160</v>
      </c>
      <c r="B24" s="86">
        <f t="shared" si="0"/>
        <v>7</v>
      </c>
      <c r="C24" s="86" t="str">
        <f t="shared" si="1"/>
        <v>Tuolja</v>
      </c>
      <c r="D24" s="86">
        <f t="shared" si="2"/>
        <v>11</v>
      </c>
      <c r="E24" s="86" t="str">
        <f t="shared" si="3"/>
        <v>Tor</v>
      </c>
      <c r="F24" s="86" t="str">
        <f t="shared" si="4"/>
        <v>Tor Tuolja</v>
      </c>
      <c r="G24" s="86" t="str">
        <f t="shared" si="5"/>
        <v>Tor</v>
      </c>
      <c r="H24" s="86" t="str">
        <f t="shared" si="6"/>
        <v>Tuolja</v>
      </c>
      <c r="I24" s="86" t="str">
        <f t="shared" si="7"/>
        <v>Tor Tuolja</v>
      </c>
    </row>
    <row r="25" spans="1:9" x14ac:dyDescent="0.35">
      <c r="A25" s="85" t="s">
        <v>161</v>
      </c>
      <c r="B25" s="86">
        <f t="shared" si="0"/>
        <v>8</v>
      </c>
      <c r="C25" s="86" t="str">
        <f t="shared" si="1"/>
        <v>Nilsson</v>
      </c>
      <c r="D25" s="86">
        <f t="shared" si="2"/>
        <v>15</v>
      </c>
      <c r="E25" s="86" t="str">
        <f t="shared" si="3"/>
        <v>Pillan</v>
      </c>
      <c r="F25" s="86" t="str">
        <f t="shared" si="4"/>
        <v>Pillan Nilsson</v>
      </c>
      <c r="G25" s="86" t="str">
        <f t="shared" si="5"/>
        <v>Pillan</v>
      </c>
      <c r="H25" s="86" t="str">
        <f t="shared" si="6"/>
        <v>Nilsson</v>
      </c>
      <c r="I25" s="86" t="str">
        <f t="shared" si="7"/>
        <v>Pillan Nilsson</v>
      </c>
    </row>
  </sheetData>
  <pageMargins left="0.7" right="0.7" top="0.75" bottom="0.75" header="0.3" footer="0.3"/>
  <pageSetup orientation="portrait" horizontalDpi="4294967293" verticalDpi="4294967293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>
    <tabColor rgb="FF006666"/>
  </sheetPr>
  <dimension ref="A1:K13"/>
  <sheetViews>
    <sheetView zoomScale="90" zoomScaleNormal="90" workbookViewId="0">
      <selection activeCell="G15" sqref="G15"/>
    </sheetView>
  </sheetViews>
  <sheetFormatPr defaultRowHeight="14.5" x14ac:dyDescent="0.35"/>
  <cols>
    <col min="1" max="1" width="10.7265625" bestFit="1" customWidth="1"/>
    <col min="2" max="2" width="45.90625" bestFit="1" customWidth="1"/>
    <col min="3" max="7" width="11.26953125" customWidth="1"/>
  </cols>
  <sheetData>
    <row r="1" spans="1:11" ht="73" customHeight="1" x14ac:dyDescent="0.35"/>
    <row r="2" spans="1:11" ht="15.5" x14ac:dyDescent="0.35">
      <c r="A2" s="91" t="s">
        <v>168</v>
      </c>
      <c r="B2" s="92" t="s">
        <v>173</v>
      </c>
      <c r="C2" s="96" t="s">
        <v>169</v>
      </c>
      <c r="D2" s="96" t="s">
        <v>166</v>
      </c>
      <c r="E2" s="96" t="s">
        <v>170</v>
      </c>
      <c r="F2" s="96" t="s">
        <v>172</v>
      </c>
      <c r="G2" s="93" t="s">
        <v>171</v>
      </c>
      <c r="H2" s="88">
        <v>1</v>
      </c>
      <c r="I2" s="88" t="s">
        <v>0</v>
      </c>
      <c r="J2" s="88">
        <v>1</v>
      </c>
      <c r="K2" s="88" t="s">
        <v>50</v>
      </c>
    </row>
    <row r="3" spans="1:11" x14ac:dyDescent="0.35">
      <c r="A3" s="15" t="s">
        <v>167</v>
      </c>
      <c r="B3" s="15" t="s">
        <v>51</v>
      </c>
      <c r="C3" s="102"/>
      <c r="D3" s="103"/>
      <c r="E3" s="103"/>
      <c r="F3" s="104"/>
      <c r="G3" s="99"/>
      <c r="H3" s="88">
        <v>2</v>
      </c>
      <c r="I3" s="88" t="s">
        <v>1</v>
      </c>
      <c r="J3" s="88">
        <v>2</v>
      </c>
      <c r="K3" s="88" t="s">
        <v>52</v>
      </c>
    </row>
    <row r="4" spans="1:11" x14ac:dyDescent="0.35">
      <c r="A4" s="15" t="s">
        <v>167</v>
      </c>
      <c r="B4" s="15" t="s">
        <v>54</v>
      </c>
      <c r="C4" s="105"/>
      <c r="D4" s="90"/>
      <c r="E4" s="90"/>
      <c r="F4" s="97"/>
      <c r="G4" s="100"/>
      <c r="H4" s="88">
        <v>3</v>
      </c>
      <c r="I4" s="88" t="s">
        <v>2</v>
      </c>
      <c r="J4" s="88">
        <v>3</v>
      </c>
      <c r="K4" s="88" t="s">
        <v>53</v>
      </c>
    </row>
    <row r="5" spans="1:11" x14ac:dyDescent="0.35">
      <c r="A5" s="15" t="s">
        <v>167</v>
      </c>
      <c r="B5" s="15" t="s">
        <v>56</v>
      </c>
      <c r="C5" s="105"/>
      <c r="D5" s="90"/>
      <c r="E5" s="90"/>
      <c r="F5" s="97"/>
      <c r="G5" s="100"/>
      <c r="H5" s="88">
        <v>4</v>
      </c>
      <c r="I5" s="88" t="s">
        <v>3</v>
      </c>
      <c r="J5" s="88">
        <v>4</v>
      </c>
      <c r="K5" s="88" t="s">
        <v>55</v>
      </c>
    </row>
    <row r="6" spans="1:11" x14ac:dyDescent="0.35">
      <c r="A6" s="15" t="s">
        <v>8</v>
      </c>
      <c r="B6" s="15" t="s">
        <v>59</v>
      </c>
      <c r="C6" s="105"/>
      <c r="D6" s="89"/>
      <c r="E6" s="90"/>
      <c r="F6" s="97"/>
      <c r="G6" s="100"/>
      <c r="H6" s="88">
        <v>5</v>
      </c>
      <c r="I6" s="88" t="s">
        <v>4</v>
      </c>
      <c r="J6" s="88">
        <v>5</v>
      </c>
      <c r="K6" s="88" t="s">
        <v>23</v>
      </c>
    </row>
    <row r="7" spans="1:11" x14ac:dyDescent="0.35">
      <c r="A7" s="15"/>
      <c r="B7" s="15" t="s">
        <v>62</v>
      </c>
      <c r="C7" s="106"/>
      <c r="D7" s="94"/>
      <c r="E7" s="95"/>
      <c r="F7" s="98"/>
      <c r="G7" s="101"/>
      <c r="H7" s="88">
        <v>6</v>
      </c>
      <c r="I7" s="88" t="s">
        <v>5</v>
      </c>
      <c r="J7" s="88">
        <v>6</v>
      </c>
      <c r="K7" s="88" t="s">
        <v>57</v>
      </c>
    </row>
    <row r="8" spans="1:11" x14ac:dyDescent="0.35">
      <c r="H8" s="88">
        <v>7</v>
      </c>
      <c r="I8" s="88" t="s">
        <v>6</v>
      </c>
      <c r="J8" s="88">
        <v>7</v>
      </c>
      <c r="K8" s="88" t="s">
        <v>58</v>
      </c>
    </row>
    <row r="9" spans="1:11" x14ac:dyDescent="0.35">
      <c r="H9" s="88"/>
      <c r="I9" s="88"/>
      <c r="J9" s="88">
        <v>8</v>
      </c>
      <c r="K9" s="88" t="s">
        <v>60</v>
      </c>
    </row>
    <row r="10" spans="1:11" x14ac:dyDescent="0.35">
      <c r="H10" s="88"/>
      <c r="I10" s="88"/>
      <c r="J10" s="88">
        <v>9</v>
      </c>
      <c r="K10" s="88" t="s">
        <v>61</v>
      </c>
    </row>
    <row r="11" spans="1:11" x14ac:dyDescent="0.35">
      <c r="H11" s="88"/>
      <c r="I11" s="88"/>
      <c r="J11" s="88">
        <v>10</v>
      </c>
      <c r="K11" s="88" t="s">
        <v>63</v>
      </c>
    </row>
    <row r="12" spans="1:11" x14ac:dyDescent="0.35">
      <c r="H12" s="88"/>
      <c r="I12" s="88"/>
      <c r="J12" s="88">
        <v>11</v>
      </c>
      <c r="K12" s="88" t="s">
        <v>64</v>
      </c>
    </row>
    <row r="13" spans="1:11" x14ac:dyDescent="0.35">
      <c r="H13" s="88"/>
      <c r="I13" s="88"/>
      <c r="J13" s="88">
        <v>12</v>
      </c>
      <c r="K13" s="88" t="s">
        <v>65</v>
      </c>
    </row>
  </sheetData>
  <pageMargins left="0.7" right="0.7" top="0.75" bottom="0.75" header="0.3" footer="0.3"/>
  <pageSetup orientation="portrait" horizontalDpi="4294967293" verticalDpi="4294967293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K13"/>
  <sheetViews>
    <sheetView zoomScale="90" zoomScaleNormal="90" workbookViewId="0">
      <selection activeCell="E11" sqref="E11"/>
    </sheetView>
  </sheetViews>
  <sheetFormatPr defaultRowHeight="14.5" x14ac:dyDescent="0.35"/>
  <cols>
    <col min="1" max="1" width="10.7265625" customWidth="1"/>
    <col min="2" max="2" width="45.90625" customWidth="1"/>
    <col min="3" max="7" width="11.26953125" customWidth="1"/>
  </cols>
  <sheetData>
    <row r="1" spans="1:11" ht="73" customHeight="1" x14ac:dyDescent="0.35"/>
    <row r="2" spans="1:11" ht="15.5" x14ac:dyDescent="0.35">
      <c r="A2" s="91" t="s">
        <v>168</v>
      </c>
      <c r="B2" s="92" t="s">
        <v>173</v>
      </c>
      <c r="C2" s="92" t="s">
        <v>169</v>
      </c>
      <c r="D2" s="92" t="s">
        <v>166</v>
      </c>
      <c r="E2" s="92" t="s">
        <v>170</v>
      </c>
      <c r="F2" s="92" t="s">
        <v>172</v>
      </c>
      <c r="G2" s="93" t="s">
        <v>171</v>
      </c>
      <c r="H2" s="88">
        <v>1</v>
      </c>
      <c r="I2" s="88" t="s">
        <v>0</v>
      </c>
      <c r="J2" s="88">
        <v>1</v>
      </c>
      <c r="K2" s="88" t="s">
        <v>50</v>
      </c>
    </row>
    <row r="3" spans="1:11" x14ac:dyDescent="0.35">
      <c r="A3" s="15" t="s">
        <v>167</v>
      </c>
      <c r="B3" s="15" t="s">
        <v>51</v>
      </c>
      <c r="C3" s="102">
        <f>DATE(2018,1,1)</f>
        <v>43101</v>
      </c>
      <c r="D3" s="103">
        <f>WEEKDAY(C3,2)</f>
        <v>1</v>
      </c>
      <c r="E3" s="103" t="str">
        <f>VLOOKUP(D3,H2:I8,2)</f>
        <v>Måndag</v>
      </c>
      <c r="F3" s="109"/>
      <c r="G3" s="99" t="str">
        <f>VLOOKUP(WEEKDAY(DATE(2018,1,1),2),H2:I8,2,FALSE)</f>
        <v>Måndag</v>
      </c>
      <c r="H3" s="88">
        <v>2</v>
      </c>
      <c r="I3" s="88" t="s">
        <v>1</v>
      </c>
      <c r="J3" s="88">
        <v>2</v>
      </c>
      <c r="K3" s="88" t="s">
        <v>52</v>
      </c>
    </row>
    <row r="4" spans="1:11" x14ac:dyDescent="0.35">
      <c r="A4" s="15" t="s">
        <v>167</v>
      </c>
      <c r="B4" s="15" t="s">
        <v>54</v>
      </c>
      <c r="C4" s="105">
        <f>DATE(1995,2,2)</f>
        <v>34732</v>
      </c>
      <c r="D4" s="90">
        <f>WEEKDAY(C4,2)</f>
        <v>4</v>
      </c>
      <c r="E4" s="90" t="str">
        <f>VLOOKUP(D4,H2:I8,2)</f>
        <v>Torsdag</v>
      </c>
      <c r="F4" s="107"/>
      <c r="G4" s="100" t="str">
        <f>VLOOKUP(WEEKDAY(DATE(1995,2,2),2),H2:I8,2,FALSE)</f>
        <v>Torsdag</v>
      </c>
      <c r="H4" s="88">
        <v>3</v>
      </c>
      <c r="I4" s="88" t="s">
        <v>2</v>
      </c>
      <c r="J4" s="88">
        <v>3</v>
      </c>
      <c r="K4" s="88" t="s">
        <v>53</v>
      </c>
    </row>
    <row r="5" spans="1:11" x14ac:dyDescent="0.35">
      <c r="A5" s="15" t="s">
        <v>167</v>
      </c>
      <c r="B5" s="15" t="s">
        <v>56</v>
      </c>
      <c r="C5" s="105">
        <f>DATE(2016,2,2)</f>
        <v>42402</v>
      </c>
      <c r="D5" s="90">
        <f>WEEKDAY(C5,2)</f>
        <v>2</v>
      </c>
      <c r="E5" s="90" t="str">
        <f>VLOOKUP(D5,H2:I8,2)</f>
        <v>Tisdag</v>
      </c>
      <c r="F5" s="107"/>
      <c r="G5" s="100" t="str">
        <f>VLOOKUP(WEEKDAY(DATE(2016,2,2),2),H2:I8,2,FALSE)</f>
        <v>Tisdag</v>
      </c>
      <c r="H5" s="88">
        <v>4</v>
      </c>
      <c r="I5" s="88" t="s">
        <v>3</v>
      </c>
      <c r="J5" s="88">
        <v>4</v>
      </c>
      <c r="K5" s="88" t="s">
        <v>55</v>
      </c>
    </row>
    <row r="6" spans="1:11" x14ac:dyDescent="0.35">
      <c r="A6" s="15" t="s">
        <v>8</v>
      </c>
      <c r="B6" s="15" t="s">
        <v>59</v>
      </c>
      <c r="C6" s="105">
        <f>DATE(1995,2,2)</f>
        <v>34732</v>
      </c>
      <c r="D6" s="89">
        <f>C6+276</f>
        <v>35008</v>
      </c>
      <c r="E6" s="90">
        <f>MONTH(D6)</f>
        <v>11</v>
      </c>
      <c r="F6" s="97" t="str">
        <f>VLOOKUP(E6,J2:K13,2)</f>
        <v>November</v>
      </c>
      <c r="G6" s="100" t="str">
        <f>VLOOKUP(MONTH(DATE(1995,2,2)+276),J2:K13,2,FALSE)</f>
        <v>November</v>
      </c>
      <c r="H6" s="88">
        <v>5</v>
      </c>
      <c r="I6" s="88" t="s">
        <v>4</v>
      </c>
      <c r="J6" s="88">
        <v>5</v>
      </c>
      <c r="K6" s="88" t="s">
        <v>23</v>
      </c>
    </row>
    <row r="7" spans="1:11" x14ac:dyDescent="0.35">
      <c r="A7" s="15"/>
      <c r="B7" s="15" t="s">
        <v>62</v>
      </c>
      <c r="C7" s="106">
        <f ca="1">TODAY()</f>
        <v>42761</v>
      </c>
      <c r="D7" s="94">
        <f>DATE(1995,2,2)</f>
        <v>34732</v>
      </c>
      <c r="E7" s="95">
        <f ca="1">C7-D7</f>
        <v>8029</v>
      </c>
      <c r="F7" s="108"/>
      <c r="G7" s="101">
        <f ca="1">TODAY()-DATE(1995,2,2)</f>
        <v>8029</v>
      </c>
      <c r="H7" s="88">
        <v>6</v>
      </c>
      <c r="I7" s="88" t="s">
        <v>5</v>
      </c>
      <c r="J7" s="88">
        <v>6</v>
      </c>
      <c r="K7" s="88" t="s">
        <v>57</v>
      </c>
    </row>
    <row r="8" spans="1:11" x14ac:dyDescent="0.35">
      <c r="H8" s="88">
        <v>7</v>
      </c>
      <c r="I8" s="88" t="s">
        <v>6</v>
      </c>
      <c r="J8" s="88">
        <v>7</v>
      </c>
      <c r="K8" s="88" t="s">
        <v>58</v>
      </c>
    </row>
    <row r="9" spans="1:11" x14ac:dyDescent="0.35">
      <c r="H9" s="88"/>
      <c r="I9" s="88"/>
      <c r="J9" s="88">
        <v>8</v>
      </c>
      <c r="K9" s="88" t="s">
        <v>60</v>
      </c>
    </row>
    <row r="10" spans="1:11" x14ac:dyDescent="0.35">
      <c r="H10" s="88"/>
      <c r="I10" s="88"/>
      <c r="J10" s="88">
        <v>9</v>
      </c>
      <c r="K10" s="88" t="s">
        <v>61</v>
      </c>
    </row>
    <row r="11" spans="1:11" x14ac:dyDescent="0.35">
      <c r="H11" s="88"/>
      <c r="I11" s="88"/>
      <c r="J11" s="88">
        <v>10</v>
      </c>
      <c r="K11" s="88" t="s">
        <v>63</v>
      </c>
    </row>
    <row r="12" spans="1:11" x14ac:dyDescent="0.35">
      <c r="H12" s="88"/>
      <c r="I12" s="88"/>
      <c r="J12" s="88">
        <v>11</v>
      </c>
      <c r="K12" s="88" t="s">
        <v>64</v>
      </c>
    </row>
    <row r="13" spans="1:11" x14ac:dyDescent="0.35">
      <c r="H13" s="88"/>
      <c r="I13" s="88"/>
      <c r="J13" s="88">
        <v>12</v>
      </c>
      <c r="K13" s="88" t="s">
        <v>65</v>
      </c>
    </row>
  </sheetData>
  <pageMargins left="0.7" right="0.7" top="0.75" bottom="0.75" header="0.3" footer="0.3"/>
  <pageSetup orientation="portrait" horizontalDpi="4294967293" verticalDpi="4294967293" r:id="rId1"/>
  <ignoredErrors>
    <ignoredError sqref="C5" formula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tabColor rgb="FF006666"/>
  </sheetPr>
  <dimension ref="A1:F9"/>
  <sheetViews>
    <sheetView showGridLines="0" workbookViewId="0">
      <selection activeCell="B7" sqref="B7"/>
    </sheetView>
  </sheetViews>
  <sheetFormatPr defaultColWidth="9" defaultRowHeight="13" x14ac:dyDescent="0.3"/>
  <cols>
    <col min="1" max="1" width="20.08984375" style="1" customWidth="1"/>
    <col min="2" max="2" width="11" style="1" customWidth="1"/>
    <col min="3" max="16384" width="9" style="1"/>
  </cols>
  <sheetData>
    <row r="1" spans="1:6" ht="56" customHeight="1" x14ac:dyDescent="0.3"/>
    <row r="2" spans="1:6" ht="27.75" customHeight="1" x14ac:dyDescent="0.3">
      <c r="A2" s="110"/>
      <c r="B2" s="111" t="s">
        <v>16</v>
      </c>
      <c r="C2" s="111" t="s">
        <v>17</v>
      </c>
      <c r="D2" s="111" t="s">
        <v>18</v>
      </c>
      <c r="E2" s="111" t="s">
        <v>19</v>
      </c>
      <c r="F2" s="111" t="s">
        <v>20</v>
      </c>
    </row>
    <row r="3" spans="1:6" ht="27.75" customHeight="1" x14ac:dyDescent="0.3">
      <c r="A3" s="112" t="s">
        <v>174</v>
      </c>
      <c r="B3" s="116">
        <v>0.3298611111111111</v>
      </c>
      <c r="C3" s="116">
        <v>0.33680555555555558</v>
      </c>
      <c r="D3" s="116">
        <v>0.3298611111111111</v>
      </c>
      <c r="E3" s="116">
        <v>0.3263888888888889</v>
      </c>
      <c r="F3" s="116">
        <v>0.33333333333333331</v>
      </c>
    </row>
    <row r="4" spans="1:6" ht="27.75" customHeight="1" x14ac:dyDescent="0.3">
      <c r="A4" s="112" t="s">
        <v>175</v>
      </c>
      <c r="B4" s="116">
        <v>0.50347222222222221</v>
      </c>
      <c r="C4" s="116">
        <v>0.49305555555555558</v>
      </c>
      <c r="D4" s="116">
        <v>0.49305555555555558</v>
      </c>
      <c r="E4" s="116">
        <v>0.5</v>
      </c>
      <c r="F4" s="116">
        <v>0.51041666666666663</v>
      </c>
    </row>
    <row r="5" spans="1:6" ht="27.75" customHeight="1" x14ac:dyDescent="0.3">
      <c r="A5" s="112" t="s">
        <v>176</v>
      </c>
      <c r="B5" s="116">
        <v>0.53125</v>
      </c>
      <c r="C5" s="116">
        <v>0.53472222222222221</v>
      </c>
      <c r="D5" s="116">
        <v>0.53819444444444442</v>
      </c>
      <c r="E5" s="116">
        <v>0.52083333333333337</v>
      </c>
      <c r="F5" s="116">
        <v>0.55208333333333337</v>
      </c>
    </row>
    <row r="6" spans="1:6" ht="27.75" customHeight="1" x14ac:dyDescent="0.3">
      <c r="A6" s="112" t="s">
        <v>177</v>
      </c>
      <c r="B6" s="116">
        <v>0.69097222222222221</v>
      </c>
      <c r="C6" s="116">
        <v>0.70833333333333337</v>
      </c>
      <c r="D6" s="116">
        <v>0.72222222222222221</v>
      </c>
      <c r="E6" s="116">
        <v>0.67013888888888884</v>
      </c>
      <c r="F6" s="116">
        <v>0.69791666666666663</v>
      </c>
    </row>
    <row r="7" spans="1:6" ht="27.75" customHeight="1" x14ac:dyDescent="0.3">
      <c r="A7" s="112" t="s">
        <v>21</v>
      </c>
      <c r="B7" s="114"/>
      <c r="C7" s="114"/>
      <c r="D7" s="114"/>
      <c r="E7" s="114"/>
      <c r="F7" s="114"/>
    </row>
    <row r="8" spans="1:6" ht="8.5" customHeight="1" x14ac:dyDescent="0.3"/>
    <row r="9" spans="1:6" ht="27.75" customHeight="1" x14ac:dyDescent="0.3">
      <c r="A9" s="113" t="s">
        <v>22</v>
      </c>
      <c r="B9" s="115"/>
    </row>
  </sheetData>
  <pageMargins left="0.75" right="0.75" top="1" bottom="1" header="0.5" footer="0.5"/>
  <pageSetup orientation="portrait" horizontalDpi="4294967293" verticalDpi="4294967293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CC"/>
  </sheetPr>
  <dimension ref="A1:F9"/>
  <sheetViews>
    <sheetView showGridLines="0" workbookViewId="0">
      <selection activeCell="B9" sqref="B9"/>
    </sheetView>
  </sheetViews>
  <sheetFormatPr defaultColWidth="9" defaultRowHeight="13" x14ac:dyDescent="0.3"/>
  <cols>
    <col min="1" max="1" width="20.08984375" style="1" customWidth="1"/>
    <col min="2" max="2" width="11" style="1" customWidth="1"/>
    <col min="3" max="16384" width="9" style="1"/>
  </cols>
  <sheetData>
    <row r="1" spans="1:6" ht="56" customHeight="1" x14ac:dyDescent="0.3"/>
    <row r="2" spans="1:6" ht="27.75" customHeight="1" x14ac:dyDescent="0.3">
      <c r="A2" s="110"/>
      <c r="B2" s="111" t="s">
        <v>16</v>
      </c>
      <c r="C2" s="111" t="s">
        <v>17</v>
      </c>
      <c r="D2" s="111" t="s">
        <v>18</v>
      </c>
      <c r="E2" s="111" t="s">
        <v>19</v>
      </c>
      <c r="F2" s="111" t="s">
        <v>20</v>
      </c>
    </row>
    <row r="3" spans="1:6" ht="27.75" customHeight="1" x14ac:dyDescent="0.3">
      <c r="A3" s="112" t="s">
        <v>174</v>
      </c>
      <c r="B3" s="116">
        <v>0.3298611111111111</v>
      </c>
      <c r="C3" s="116">
        <v>0.33680555555555558</v>
      </c>
      <c r="D3" s="116">
        <v>0.3298611111111111</v>
      </c>
      <c r="E3" s="116">
        <v>0.3263888888888889</v>
      </c>
      <c r="F3" s="116">
        <v>0.33333333333333331</v>
      </c>
    </row>
    <row r="4" spans="1:6" ht="27.75" customHeight="1" x14ac:dyDescent="0.3">
      <c r="A4" s="112" t="s">
        <v>175</v>
      </c>
      <c r="B4" s="116">
        <v>0.50347222222222221</v>
      </c>
      <c r="C4" s="116">
        <v>0.49305555555555558</v>
      </c>
      <c r="D4" s="116">
        <v>0.49305555555555558</v>
      </c>
      <c r="E4" s="116">
        <v>0.5</v>
      </c>
      <c r="F4" s="116">
        <v>0.51041666666666663</v>
      </c>
    </row>
    <row r="5" spans="1:6" ht="27.75" customHeight="1" x14ac:dyDescent="0.3">
      <c r="A5" s="112" t="s">
        <v>176</v>
      </c>
      <c r="B5" s="116">
        <v>0.53125</v>
      </c>
      <c r="C5" s="116">
        <v>0.53472222222222221</v>
      </c>
      <c r="D5" s="116">
        <v>0.53819444444444442</v>
      </c>
      <c r="E5" s="116">
        <v>0.52083333333333337</v>
      </c>
      <c r="F5" s="116">
        <v>0.55208333333333337</v>
      </c>
    </row>
    <row r="6" spans="1:6" ht="27.75" customHeight="1" x14ac:dyDescent="0.3">
      <c r="A6" s="112" t="s">
        <v>177</v>
      </c>
      <c r="B6" s="116">
        <v>0.69097222222222221</v>
      </c>
      <c r="C6" s="116">
        <v>0.70833333333333337</v>
      </c>
      <c r="D6" s="116">
        <v>0.72222222222222221</v>
      </c>
      <c r="E6" s="116">
        <v>0.67013888888888884</v>
      </c>
      <c r="F6" s="116">
        <v>0.69791666666666663</v>
      </c>
    </row>
    <row r="7" spans="1:6" ht="27.75" customHeight="1" x14ac:dyDescent="0.3">
      <c r="A7" s="112" t="s">
        <v>21</v>
      </c>
      <c r="B7" s="114">
        <f>(B6-B5)+(B4-B3)</f>
        <v>0.33333333333333331</v>
      </c>
      <c r="C7" s="114">
        <f t="shared" ref="C7:F7" si="0">(C6-C5)+(C4-C3)</f>
        <v>0.32986111111111116</v>
      </c>
      <c r="D7" s="114">
        <f t="shared" si="0"/>
        <v>0.34722222222222227</v>
      </c>
      <c r="E7" s="114">
        <f t="shared" si="0"/>
        <v>0.32291666666666657</v>
      </c>
      <c r="F7" s="114">
        <f t="shared" si="0"/>
        <v>0.32291666666666657</v>
      </c>
    </row>
    <row r="8" spans="1:6" ht="8.5" customHeight="1" x14ac:dyDescent="0.3"/>
    <row r="9" spans="1:6" ht="27.75" customHeight="1" x14ac:dyDescent="0.3">
      <c r="A9" s="113" t="s">
        <v>22</v>
      </c>
      <c r="B9" s="115">
        <f>SUM(B7:F7)</f>
        <v>1.6562499999999998</v>
      </c>
    </row>
  </sheetData>
  <pageMargins left="0.75" right="0.75" top="1" bottom="1" header="0.5" footer="0.5"/>
  <pageSetup orientation="portrait" horizontalDpi="4294967293" verticalDpi="4294967293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CC"/>
  </sheetPr>
  <dimension ref="A1:H9"/>
  <sheetViews>
    <sheetView showGridLines="0" workbookViewId="0">
      <selection activeCell="G12" sqref="G12"/>
    </sheetView>
  </sheetViews>
  <sheetFormatPr defaultRowHeight="14.5" x14ac:dyDescent="0.35"/>
  <cols>
    <col min="1" max="1" width="24" customWidth="1"/>
    <col min="2" max="2" width="13.81640625" customWidth="1"/>
    <col min="4" max="4" width="14.08984375" customWidth="1"/>
  </cols>
  <sheetData>
    <row r="1" spans="1:8" x14ac:dyDescent="0.35">
      <c r="C1" t="s">
        <v>29</v>
      </c>
      <c r="D1" s="13">
        <v>9.5214918799999992</v>
      </c>
    </row>
    <row r="2" spans="1:8" x14ac:dyDescent="0.35">
      <c r="C2" t="s">
        <v>36</v>
      </c>
      <c r="D2" s="13">
        <v>8.5386887999999992</v>
      </c>
    </row>
    <row r="5" spans="1:8" x14ac:dyDescent="0.35">
      <c r="A5" s="60" t="s">
        <v>11</v>
      </c>
      <c r="B5" s="60" t="s">
        <v>144</v>
      </c>
      <c r="C5" s="60" t="s">
        <v>30</v>
      </c>
      <c r="D5" s="60" t="s">
        <v>31</v>
      </c>
    </row>
    <row r="6" spans="1:8" x14ac:dyDescent="0.35">
      <c r="A6" s="15" t="s">
        <v>32</v>
      </c>
      <c r="B6" s="63">
        <v>435</v>
      </c>
      <c r="C6" s="61" t="s">
        <v>36</v>
      </c>
      <c r="D6" s="62">
        <f>IF(C6=$C$1,$D$1,$D$2)*B6</f>
        <v>3714.3296279999995</v>
      </c>
    </row>
    <row r="7" spans="1:8" x14ac:dyDescent="0.35">
      <c r="A7" s="15" t="s">
        <v>33</v>
      </c>
      <c r="B7" s="63">
        <v>356</v>
      </c>
      <c r="C7" s="61" t="s">
        <v>29</v>
      </c>
      <c r="D7" s="62">
        <f t="shared" ref="D7:D9" si="0">IF(C7=$C$1,$D$1,$D$2)*B7</f>
        <v>3389.6511092799997</v>
      </c>
    </row>
    <row r="8" spans="1:8" x14ac:dyDescent="0.35">
      <c r="A8" s="15" t="s">
        <v>34</v>
      </c>
      <c r="B8" s="63">
        <v>399</v>
      </c>
      <c r="C8" s="61" t="s">
        <v>29</v>
      </c>
      <c r="D8" s="62">
        <f t="shared" si="0"/>
        <v>3799.0752601199997</v>
      </c>
    </row>
    <row r="9" spans="1:8" x14ac:dyDescent="0.35">
      <c r="A9" s="15" t="s">
        <v>35</v>
      </c>
      <c r="B9" s="63">
        <v>350</v>
      </c>
      <c r="C9" s="61" t="s">
        <v>36</v>
      </c>
      <c r="D9" s="62">
        <f t="shared" si="0"/>
        <v>2988.5410799999995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rgb="FF006666"/>
  </sheetPr>
  <dimension ref="A5:E14"/>
  <sheetViews>
    <sheetView showGridLines="0" zoomScale="90" zoomScaleNormal="90" workbookViewId="0">
      <selection activeCell="B19" sqref="B19"/>
    </sheetView>
  </sheetViews>
  <sheetFormatPr defaultColWidth="9.08984375" defaultRowHeight="14.5" x14ac:dyDescent="0.35"/>
  <cols>
    <col min="1" max="1" width="13.81640625" style="12" customWidth="1"/>
    <col min="2" max="4" width="15.08984375" style="12" customWidth="1"/>
    <col min="5" max="5" width="15.36328125" style="12" customWidth="1"/>
    <col min="6" max="16384" width="9.08984375" style="12"/>
  </cols>
  <sheetData>
    <row r="5" spans="1:5" ht="16.5" x14ac:dyDescent="0.35">
      <c r="A5" s="64"/>
      <c r="B5" s="65">
        <v>2016</v>
      </c>
      <c r="C5" s="66" t="s">
        <v>66</v>
      </c>
      <c r="D5" s="67" t="s">
        <v>67</v>
      </c>
    </row>
    <row r="6" spans="1:5" x14ac:dyDescent="0.35">
      <c r="A6" s="68" t="s">
        <v>68</v>
      </c>
      <c r="B6" s="69">
        <v>630</v>
      </c>
      <c r="C6" s="69">
        <v>580</v>
      </c>
      <c r="D6" s="70"/>
      <c r="E6" s="78"/>
    </row>
    <row r="7" spans="1:5" x14ac:dyDescent="0.35">
      <c r="A7" s="68" t="s">
        <v>69</v>
      </c>
      <c r="B7" s="69">
        <v>30</v>
      </c>
      <c r="C7" s="69">
        <v>44</v>
      </c>
      <c r="D7" s="71"/>
      <c r="E7" s="78"/>
    </row>
    <row r="8" spans="1:5" x14ac:dyDescent="0.35">
      <c r="A8" s="68" t="s">
        <v>71</v>
      </c>
      <c r="B8" s="69"/>
      <c r="C8" s="69">
        <v>195</v>
      </c>
      <c r="D8" s="71"/>
      <c r="E8" s="78"/>
    </row>
    <row r="9" spans="1:5" x14ac:dyDescent="0.35">
      <c r="A9" s="68" t="s">
        <v>72</v>
      </c>
      <c r="B9" s="69">
        <v>345</v>
      </c>
      <c r="C9" s="69">
        <v>320</v>
      </c>
      <c r="D9" s="71"/>
      <c r="E9" s="78"/>
    </row>
    <row r="10" spans="1:5" x14ac:dyDescent="0.35">
      <c r="A10" s="68" t="s">
        <v>70</v>
      </c>
      <c r="B10" s="69">
        <v>620</v>
      </c>
      <c r="C10" s="69">
        <v>600</v>
      </c>
      <c r="D10" s="71"/>
      <c r="E10" s="78"/>
    </row>
    <row r="11" spans="1:5" x14ac:dyDescent="0.35">
      <c r="A11" s="68" t="s">
        <v>73</v>
      </c>
      <c r="B11" s="69">
        <v>520</v>
      </c>
      <c r="C11" s="69">
        <v>550</v>
      </c>
      <c r="D11" s="71"/>
      <c r="E11" s="78"/>
    </row>
    <row r="12" spans="1:5" x14ac:dyDescent="0.35">
      <c r="A12" s="72" t="s">
        <v>74</v>
      </c>
      <c r="B12" s="73">
        <v>300</v>
      </c>
      <c r="C12" s="73">
        <v>280</v>
      </c>
      <c r="D12" s="74"/>
      <c r="E12" s="78"/>
    </row>
    <row r="13" spans="1:5" ht="15" thickBot="1" x14ac:dyDescent="0.4">
      <c r="A13" s="75" t="s">
        <v>9</v>
      </c>
      <c r="B13" s="76"/>
      <c r="C13" s="76"/>
      <c r="D13" s="76"/>
    </row>
    <row r="14" spans="1:5" ht="15" thickTop="1" x14ac:dyDescent="0.35"/>
  </sheetData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5:E14"/>
  <sheetViews>
    <sheetView showGridLines="0" workbookViewId="0">
      <selection activeCell="D17" sqref="D17"/>
    </sheetView>
  </sheetViews>
  <sheetFormatPr defaultColWidth="9.08984375" defaultRowHeight="14.5" x14ac:dyDescent="0.35"/>
  <cols>
    <col min="1" max="1" width="13.81640625" style="12" customWidth="1"/>
    <col min="2" max="4" width="14.90625" style="12" customWidth="1"/>
    <col min="5" max="5" width="15.36328125" style="12" customWidth="1"/>
    <col min="6" max="16384" width="9.08984375" style="12"/>
  </cols>
  <sheetData>
    <row r="5" spans="1:5" ht="16.5" x14ac:dyDescent="0.35">
      <c r="A5" s="64"/>
      <c r="B5" s="65">
        <v>2016</v>
      </c>
      <c r="C5" s="66" t="s">
        <v>66</v>
      </c>
      <c r="D5" s="67" t="s">
        <v>67</v>
      </c>
    </row>
    <row r="6" spans="1:5" x14ac:dyDescent="0.35">
      <c r="A6" s="68" t="s">
        <v>68</v>
      </c>
      <c r="B6" s="69">
        <v>630</v>
      </c>
      <c r="C6" s="69">
        <v>580</v>
      </c>
      <c r="D6" s="77">
        <f>IFERROR((C6-B6)/B6,"")</f>
        <v>-7.9365079365079361E-2</v>
      </c>
      <c r="E6" s="78"/>
    </row>
    <row r="7" spans="1:5" x14ac:dyDescent="0.35">
      <c r="A7" s="68" t="s">
        <v>69</v>
      </c>
      <c r="B7" s="69">
        <v>30</v>
      </c>
      <c r="C7" s="69">
        <v>44</v>
      </c>
      <c r="D7" s="79">
        <f t="shared" ref="D7:D13" si="0">IFERROR((C7-B7)/B7,"")</f>
        <v>0.46666666666666667</v>
      </c>
      <c r="E7" s="78"/>
    </row>
    <row r="8" spans="1:5" x14ac:dyDescent="0.35">
      <c r="A8" s="68" t="s">
        <v>71</v>
      </c>
      <c r="B8" s="69"/>
      <c r="C8" s="69">
        <v>195</v>
      </c>
      <c r="D8" s="79" t="str">
        <f t="shared" si="0"/>
        <v/>
      </c>
      <c r="E8" s="78"/>
    </row>
    <row r="9" spans="1:5" x14ac:dyDescent="0.35">
      <c r="A9" s="68" t="s">
        <v>72</v>
      </c>
      <c r="B9" s="69">
        <v>345</v>
      </c>
      <c r="C9" s="69">
        <v>320</v>
      </c>
      <c r="D9" s="79">
        <f t="shared" si="0"/>
        <v>-7.2463768115942032E-2</v>
      </c>
      <c r="E9" s="78"/>
    </row>
    <row r="10" spans="1:5" x14ac:dyDescent="0.35">
      <c r="A10" s="68" t="s">
        <v>70</v>
      </c>
      <c r="B10" s="69">
        <v>620</v>
      </c>
      <c r="C10" s="69">
        <v>600</v>
      </c>
      <c r="D10" s="79">
        <f t="shared" si="0"/>
        <v>-3.2258064516129031E-2</v>
      </c>
      <c r="E10" s="78"/>
    </row>
    <row r="11" spans="1:5" x14ac:dyDescent="0.35">
      <c r="A11" s="68" t="s">
        <v>73</v>
      </c>
      <c r="B11" s="69">
        <v>520</v>
      </c>
      <c r="C11" s="69">
        <v>550</v>
      </c>
      <c r="D11" s="79">
        <f t="shared" si="0"/>
        <v>5.7692307692307696E-2</v>
      </c>
      <c r="E11" s="78"/>
    </row>
    <row r="12" spans="1:5" x14ac:dyDescent="0.35">
      <c r="A12" s="72" t="s">
        <v>74</v>
      </c>
      <c r="B12" s="73">
        <v>300</v>
      </c>
      <c r="C12" s="73">
        <v>280</v>
      </c>
      <c r="D12" s="80">
        <f t="shared" si="0"/>
        <v>-6.6666666666666666E-2</v>
      </c>
      <c r="E12" s="78"/>
    </row>
    <row r="13" spans="1:5" ht="15" thickBot="1" x14ac:dyDescent="0.4">
      <c r="A13" s="75" t="s">
        <v>9</v>
      </c>
      <c r="B13" s="81">
        <f>SUM(B6:B12)</f>
        <v>2445</v>
      </c>
      <c r="C13" s="81">
        <f>SUM(C6:C12)</f>
        <v>2569</v>
      </c>
      <c r="D13" s="82">
        <f t="shared" si="0"/>
        <v>5.0715746421267895E-2</v>
      </c>
    </row>
    <row r="14" spans="1:5" ht="15" thickTop="1" x14ac:dyDescent="0.35"/>
  </sheetData>
  <pageMargins left="0.75" right="0.75" top="1" bottom="1" header="0.5" footer="0.5"/>
  <pageSetup paperSize="9" orientation="portrait" r:id="rId1"/>
  <headerFooter alignWithMargins="0"/>
  <ignoredErrors>
    <ignoredError sqref="B13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rgb="FF006666"/>
  </sheetPr>
  <dimension ref="A1:F48"/>
  <sheetViews>
    <sheetView zoomScale="90" zoomScaleNormal="90" workbookViewId="0">
      <selection activeCell="A3" sqref="A3"/>
    </sheetView>
  </sheetViews>
  <sheetFormatPr defaultColWidth="9.08984375" defaultRowHeight="13" x14ac:dyDescent="0.3"/>
  <cols>
    <col min="1" max="1" width="14.26953125" style="1" customWidth="1"/>
    <col min="2" max="2" width="19.6328125" style="9" customWidth="1"/>
    <col min="3" max="3" width="18" style="10" customWidth="1"/>
    <col min="4" max="16384" width="9.08984375" style="1"/>
  </cols>
  <sheetData>
    <row r="1" spans="1:6" ht="74.5" customHeight="1" x14ac:dyDescent="0.5">
      <c r="A1" s="117"/>
      <c r="B1" s="117"/>
      <c r="C1" s="117"/>
    </row>
    <row r="3" spans="1:6" s="2" customFormat="1" ht="15.5" x14ac:dyDescent="0.35">
      <c r="A3" s="16" t="s">
        <v>75</v>
      </c>
      <c r="B3" s="17" t="s">
        <v>113</v>
      </c>
      <c r="C3" s="16" t="s">
        <v>114</v>
      </c>
    </row>
    <row r="4" spans="1:6" x14ac:dyDescent="0.3">
      <c r="A4" s="20" t="s">
        <v>76</v>
      </c>
      <c r="B4" s="22">
        <v>0.85</v>
      </c>
      <c r="C4" s="18"/>
    </row>
    <row r="5" spans="1:6" x14ac:dyDescent="0.3">
      <c r="A5" s="21" t="s">
        <v>77</v>
      </c>
      <c r="B5" s="23">
        <v>0.95</v>
      </c>
      <c r="C5" s="19"/>
    </row>
    <row r="6" spans="1:6" x14ac:dyDescent="0.3">
      <c r="A6" s="21" t="s">
        <v>78</v>
      </c>
      <c r="B6" s="23">
        <v>0.64</v>
      </c>
      <c r="C6" s="19"/>
    </row>
    <row r="7" spans="1:6" x14ac:dyDescent="0.3">
      <c r="A7" s="21" t="s">
        <v>79</v>
      </c>
      <c r="B7" s="23">
        <v>0.66</v>
      </c>
      <c r="C7" s="19"/>
      <c r="F7" s="11"/>
    </row>
    <row r="8" spans="1:6" x14ac:dyDescent="0.3">
      <c r="A8" s="21" t="s">
        <v>80</v>
      </c>
      <c r="B8" s="23">
        <v>0.65</v>
      </c>
      <c r="C8" s="19"/>
    </row>
    <row r="9" spans="1:6" x14ac:dyDescent="0.3">
      <c r="A9" s="21" t="s">
        <v>81</v>
      </c>
      <c r="B9" s="23">
        <v>0.85</v>
      </c>
      <c r="C9" s="19"/>
    </row>
    <row r="10" spans="1:6" x14ac:dyDescent="0.3">
      <c r="A10" s="21" t="s">
        <v>82</v>
      </c>
      <c r="B10" s="23">
        <v>0.75</v>
      </c>
      <c r="C10" s="19"/>
    </row>
    <row r="11" spans="1:6" x14ac:dyDescent="0.3">
      <c r="A11" s="21" t="s">
        <v>83</v>
      </c>
      <c r="B11" s="23">
        <v>0.95</v>
      </c>
      <c r="C11" s="19"/>
    </row>
    <row r="12" spans="1:6" x14ac:dyDescent="0.3">
      <c r="A12" s="21" t="s">
        <v>84</v>
      </c>
      <c r="B12" s="23">
        <v>0.99</v>
      </c>
      <c r="C12" s="19"/>
    </row>
    <row r="13" spans="1:6" x14ac:dyDescent="0.3">
      <c r="A13" s="21" t="s">
        <v>85</v>
      </c>
      <c r="B13" s="23">
        <v>0.85</v>
      </c>
      <c r="C13" s="19"/>
    </row>
    <row r="14" spans="1:6" x14ac:dyDescent="0.3">
      <c r="A14" s="21" t="s">
        <v>86</v>
      </c>
      <c r="B14" s="23">
        <v>0.44</v>
      </c>
      <c r="C14" s="19"/>
    </row>
    <row r="15" spans="1:6" x14ac:dyDescent="0.3">
      <c r="A15" s="21" t="s">
        <v>87</v>
      </c>
      <c r="B15" s="23">
        <v>0.12</v>
      </c>
      <c r="C15" s="19"/>
    </row>
    <row r="16" spans="1:6" x14ac:dyDescent="0.3">
      <c r="A16" s="21" t="s">
        <v>88</v>
      </c>
      <c r="B16" s="23">
        <v>0.56000000000000005</v>
      </c>
      <c r="C16" s="19"/>
    </row>
    <row r="17" spans="1:3" x14ac:dyDescent="0.3">
      <c r="A17" s="21" t="s">
        <v>89</v>
      </c>
      <c r="B17" s="23">
        <v>0.45</v>
      </c>
      <c r="C17" s="19"/>
    </row>
    <row r="18" spans="1:3" x14ac:dyDescent="0.3">
      <c r="A18" s="21" t="s">
        <v>90</v>
      </c>
      <c r="B18" s="23">
        <v>0.55000000000000004</v>
      </c>
      <c r="C18" s="19"/>
    </row>
    <row r="19" spans="1:3" x14ac:dyDescent="0.3">
      <c r="A19" s="21" t="s">
        <v>91</v>
      </c>
      <c r="B19" s="23">
        <v>0.65</v>
      </c>
      <c r="C19" s="19"/>
    </row>
    <row r="20" spans="1:3" x14ac:dyDescent="0.3">
      <c r="A20" s="21" t="s">
        <v>92</v>
      </c>
      <c r="B20" s="23">
        <v>0.25</v>
      </c>
      <c r="C20" s="19"/>
    </row>
    <row r="21" spans="1:3" x14ac:dyDescent="0.3">
      <c r="A21" s="21" t="s">
        <v>93</v>
      </c>
      <c r="B21" s="23">
        <v>0.35</v>
      </c>
      <c r="C21" s="19"/>
    </row>
    <row r="22" spans="1:3" x14ac:dyDescent="0.3">
      <c r="A22" s="21" t="s">
        <v>94</v>
      </c>
      <c r="B22" s="23">
        <v>0.25</v>
      </c>
      <c r="C22" s="19"/>
    </row>
    <row r="23" spans="1:3" x14ac:dyDescent="0.3">
      <c r="A23" s="21" t="s">
        <v>95</v>
      </c>
      <c r="B23" s="23">
        <v>0.75</v>
      </c>
      <c r="C23" s="19"/>
    </row>
    <row r="24" spans="1:3" x14ac:dyDescent="0.3">
      <c r="A24" s="21" t="s">
        <v>96</v>
      </c>
      <c r="B24" s="23">
        <v>0.83</v>
      </c>
      <c r="C24" s="19"/>
    </row>
    <row r="25" spans="1:3" x14ac:dyDescent="0.3">
      <c r="A25" s="21" t="s">
        <v>97</v>
      </c>
      <c r="B25" s="23">
        <v>0.65</v>
      </c>
      <c r="C25" s="19"/>
    </row>
    <row r="26" spans="1:3" x14ac:dyDescent="0.3">
      <c r="A26" s="21" t="s">
        <v>98</v>
      </c>
      <c r="B26" s="23">
        <v>0.45</v>
      </c>
      <c r="C26" s="19"/>
    </row>
    <row r="27" spans="1:3" x14ac:dyDescent="0.3">
      <c r="A27" s="21" t="s">
        <v>99</v>
      </c>
      <c r="B27" s="23">
        <v>0.33</v>
      </c>
      <c r="C27" s="19"/>
    </row>
    <row r="28" spans="1:3" x14ac:dyDescent="0.3">
      <c r="A28" s="21" t="s">
        <v>100</v>
      </c>
      <c r="B28" s="23">
        <v>0.65</v>
      </c>
      <c r="C28" s="19"/>
    </row>
    <row r="29" spans="1:3" x14ac:dyDescent="0.3">
      <c r="A29" s="21" t="s">
        <v>101</v>
      </c>
      <c r="B29" s="23">
        <v>0.49</v>
      </c>
      <c r="C29" s="19"/>
    </row>
    <row r="30" spans="1:3" x14ac:dyDescent="0.3">
      <c r="A30" s="21" t="s">
        <v>102</v>
      </c>
      <c r="B30" s="23">
        <v>0.51</v>
      </c>
      <c r="C30" s="19"/>
    </row>
    <row r="31" spans="1:3" x14ac:dyDescent="0.3">
      <c r="A31" s="21" t="s">
        <v>103</v>
      </c>
      <c r="B31" s="23">
        <v>0.56000000000000005</v>
      </c>
      <c r="C31" s="19"/>
    </row>
    <row r="32" spans="1:3" x14ac:dyDescent="0.3">
      <c r="A32" s="21" t="s">
        <v>104</v>
      </c>
      <c r="B32" s="23">
        <v>0.75</v>
      </c>
      <c r="C32" s="19"/>
    </row>
    <row r="33" spans="1:3" x14ac:dyDescent="0.3">
      <c r="A33" s="21" t="s">
        <v>105</v>
      </c>
      <c r="B33" s="23">
        <v>0.76</v>
      </c>
      <c r="C33" s="19"/>
    </row>
    <row r="34" spans="1:3" x14ac:dyDescent="0.3">
      <c r="A34" s="21" t="s">
        <v>106</v>
      </c>
      <c r="B34" s="23">
        <v>0.74</v>
      </c>
      <c r="C34" s="19"/>
    </row>
    <row r="35" spans="1:3" x14ac:dyDescent="0.3">
      <c r="A35" s="21" t="s">
        <v>107</v>
      </c>
      <c r="B35" s="23">
        <v>0.85</v>
      </c>
      <c r="C35" s="19"/>
    </row>
    <row r="36" spans="1:3" x14ac:dyDescent="0.3">
      <c r="A36" s="21" t="s">
        <v>108</v>
      </c>
      <c r="B36" s="23">
        <v>0.95</v>
      </c>
      <c r="C36" s="19"/>
    </row>
    <row r="37" spans="1:3" x14ac:dyDescent="0.3">
      <c r="A37" s="21" t="s">
        <v>109</v>
      </c>
      <c r="B37" s="23">
        <v>0.65</v>
      </c>
      <c r="C37" s="19"/>
    </row>
    <row r="38" spans="1:3" x14ac:dyDescent="0.3">
      <c r="A38" s="21" t="s">
        <v>110</v>
      </c>
      <c r="B38" s="23">
        <v>0.88</v>
      </c>
      <c r="C38" s="19"/>
    </row>
    <row r="39" spans="1:3" x14ac:dyDescent="0.3">
      <c r="A39" s="21" t="s">
        <v>111</v>
      </c>
      <c r="B39" s="23">
        <v>0.87</v>
      </c>
      <c r="C39" s="19"/>
    </row>
    <row r="40" spans="1:3" x14ac:dyDescent="0.3">
      <c r="A40" s="21" t="s">
        <v>112</v>
      </c>
      <c r="B40" s="23">
        <v>0.44</v>
      </c>
      <c r="C40" s="19"/>
    </row>
    <row r="41" spans="1:3" x14ac:dyDescent="0.3">
      <c r="A41" s="10"/>
    </row>
    <row r="42" spans="1:3" x14ac:dyDescent="0.3">
      <c r="A42" s="10"/>
    </row>
    <row r="43" spans="1:3" x14ac:dyDescent="0.3">
      <c r="A43" s="10"/>
    </row>
    <row r="44" spans="1:3" x14ac:dyDescent="0.3">
      <c r="A44" s="10"/>
    </row>
    <row r="45" spans="1:3" x14ac:dyDescent="0.3">
      <c r="A45" s="10"/>
    </row>
    <row r="46" spans="1:3" x14ac:dyDescent="0.3">
      <c r="A46" s="10"/>
    </row>
    <row r="47" spans="1:3" x14ac:dyDescent="0.3">
      <c r="A47" s="10"/>
    </row>
    <row r="48" spans="1:3" x14ac:dyDescent="0.3">
      <c r="A48" s="10"/>
    </row>
  </sheetData>
  <mergeCells count="1">
    <mergeCell ref="A1:C1"/>
  </mergeCells>
  <conditionalFormatting sqref="B2 B55:B65523">
    <cfRule type="cellIs" dxfId="2" priority="2" stopIfTrue="1" operator="greaterThanOrEqual">
      <formula>0.75</formula>
    </cfRule>
  </conditionalFormatting>
  <pageMargins left="0.75" right="0.75" top="1" bottom="1" header="0.5" footer="0.5"/>
  <pageSetup paperSize="9" orientation="portrait" r:id="rId1"/>
  <headerFooter alignWithMargins="0"/>
  <ignoredErrors>
    <ignoredError sqref="A4:A40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F48"/>
  <sheetViews>
    <sheetView zoomScale="90" zoomScaleNormal="90" workbookViewId="0">
      <selection activeCell="E1" sqref="E1"/>
    </sheetView>
  </sheetViews>
  <sheetFormatPr defaultColWidth="9.08984375" defaultRowHeight="13" x14ac:dyDescent="0.3"/>
  <cols>
    <col min="1" max="1" width="14.26953125" style="1" customWidth="1"/>
    <col min="2" max="2" width="19.6328125" style="9" customWidth="1"/>
    <col min="3" max="3" width="18" style="10" customWidth="1"/>
    <col min="4" max="16384" width="9.08984375" style="1"/>
  </cols>
  <sheetData>
    <row r="1" spans="1:6" ht="74.5" customHeight="1" x14ac:dyDescent="0.5">
      <c r="A1" s="117"/>
      <c r="B1" s="117"/>
      <c r="C1" s="117"/>
    </row>
    <row r="3" spans="1:6" s="2" customFormat="1" ht="15.5" x14ac:dyDescent="0.35">
      <c r="A3" s="16" t="s">
        <v>75</v>
      </c>
      <c r="B3" s="17" t="s">
        <v>113</v>
      </c>
      <c r="C3" s="16" t="s">
        <v>114</v>
      </c>
    </row>
    <row r="4" spans="1:6" x14ac:dyDescent="0.3">
      <c r="A4" s="20" t="s">
        <v>76</v>
      </c>
      <c r="B4" s="22">
        <v>0.85</v>
      </c>
      <c r="C4" s="18" t="str">
        <f>IF(B4&lt;=50%,"Åtgärdsplan",IF(B4&gt;=75%,"OK","Under uppsikt"))</f>
        <v>OK</v>
      </c>
    </row>
    <row r="5" spans="1:6" x14ac:dyDescent="0.3">
      <c r="A5" s="21" t="s">
        <v>77</v>
      </c>
      <c r="B5" s="23">
        <v>0.95</v>
      </c>
      <c r="C5" s="19" t="str">
        <f t="shared" ref="C5:C40" si="0">IF(B5&lt;=50%,"Åtgärdsplan",IF(B5&gt;=75%,"OK","Under uppsikt"))</f>
        <v>OK</v>
      </c>
    </row>
    <row r="6" spans="1:6" x14ac:dyDescent="0.3">
      <c r="A6" s="21" t="s">
        <v>78</v>
      </c>
      <c r="B6" s="23">
        <v>0.64</v>
      </c>
      <c r="C6" s="19" t="str">
        <f t="shared" si="0"/>
        <v>Under uppsikt</v>
      </c>
    </row>
    <row r="7" spans="1:6" x14ac:dyDescent="0.3">
      <c r="A7" s="21" t="s">
        <v>79</v>
      </c>
      <c r="B7" s="23">
        <v>0.66</v>
      </c>
      <c r="C7" s="19" t="str">
        <f t="shared" si="0"/>
        <v>Under uppsikt</v>
      </c>
      <c r="F7" s="11"/>
    </row>
    <row r="8" spans="1:6" x14ac:dyDescent="0.3">
      <c r="A8" s="21" t="s">
        <v>80</v>
      </c>
      <c r="B8" s="23">
        <v>0.65</v>
      </c>
      <c r="C8" s="19" t="str">
        <f t="shared" si="0"/>
        <v>Under uppsikt</v>
      </c>
    </row>
    <row r="9" spans="1:6" x14ac:dyDescent="0.3">
      <c r="A9" s="21" t="s">
        <v>81</v>
      </c>
      <c r="B9" s="23">
        <v>0.85</v>
      </c>
      <c r="C9" s="19" t="str">
        <f t="shared" si="0"/>
        <v>OK</v>
      </c>
    </row>
    <row r="10" spans="1:6" x14ac:dyDescent="0.3">
      <c r="A10" s="21" t="s">
        <v>82</v>
      </c>
      <c r="B10" s="23">
        <v>0.75</v>
      </c>
      <c r="C10" s="19" t="str">
        <f t="shared" si="0"/>
        <v>OK</v>
      </c>
    </row>
    <row r="11" spans="1:6" x14ac:dyDescent="0.3">
      <c r="A11" s="21" t="s">
        <v>83</v>
      </c>
      <c r="B11" s="23">
        <v>0.95</v>
      </c>
      <c r="C11" s="19" t="str">
        <f t="shared" si="0"/>
        <v>OK</v>
      </c>
    </row>
    <row r="12" spans="1:6" x14ac:dyDescent="0.3">
      <c r="A12" s="21" t="s">
        <v>84</v>
      </c>
      <c r="B12" s="23">
        <v>0.99</v>
      </c>
      <c r="C12" s="19" t="str">
        <f t="shared" si="0"/>
        <v>OK</v>
      </c>
    </row>
    <row r="13" spans="1:6" x14ac:dyDescent="0.3">
      <c r="A13" s="21" t="s">
        <v>85</v>
      </c>
      <c r="B13" s="23">
        <v>0.85</v>
      </c>
      <c r="C13" s="19" t="str">
        <f t="shared" si="0"/>
        <v>OK</v>
      </c>
    </row>
    <row r="14" spans="1:6" x14ac:dyDescent="0.3">
      <c r="A14" s="21" t="s">
        <v>86</v>
      </c>
      <c r="B14" s="23">
        <v>0.44</v>
      </c>
      <c r="C14" s="19" t="str">
        <f t="shared" si="0"/>
        <v>Åtgärdsplan</v>
      </c>
    </row>
    <row r="15" spans="1:6" x14ac:dyDescent="0.3">
      <c r="A15" s="21" t="s">
        <v>87</v>
      </c>
      <c r="B15" s="23">
        <v>0.12</v>
      </c>
      <c r="C15" s="19" t="str">
        <f t="shared" si="0"/>
        <v>Åtgärdsplan</v>
      </c>
    </row>
    <row r="16" spans="1:6" x14ac:dyDescent="0.3">
      <c r="A16" s="21" t="s">
        <v>88</v>
      </c>
      <c r="B16" s="23">
        <v>0.56000000000000005</v>
      </c>
      <c r="C16" s="19" t="str">
        <f t="shared" si="0"/>
        <v>Under uppsikt</v>
      </c>
    </row>
    <row r="17" spans="1:3" x14ac:dyDescent="0.3">
      <c r="A17" s="21" t="s">
        <v>89</v>
      </c>
      <c r="B17" s="23">
        <v>0.45</v>
      </c>
      <c r="C17" s="19" t="str">
        <f t="shared" si="0"/>
        <v>Åtgärdsplan</v>
      </c>
    </row>
    <row r="18" spans="1:3" x14ac:dyDescent="0.3">
      <c r="A18" s="21" t="s">
        <v>90</v>
      </c>
      <c r="B18" s="23">
        <v>0.55000000000000004</v>
      </c>
      <c r="C18" s="19" t="str">
        <f t="shared" si="0"/>
        <v>Under uppsikt</v>
      </c>
    </row>
    <row r="19" spans="1:3" x14ac:dyDescent="0.3">
      <c r="A19" s="21" t="s">
        <v>91</v>
      </c>
      <c r="B19" s="23">
        <v>0.65</v>
      </c>
      <c r="C19" s="19" t="str">
        <f t="shared" si="0"/>
        <v>Under uppsikt</v>
      </c>
    </row>
    <row r="20" spans="1:3" x14ac:dyDescent="0.3">
      <c r="A20" s="21" t="s">
        <v>92</v>
      </c>
      <c r="B20" s="23">
        <v>0.25</v>
      </c>
      <c r="C20" s="19" t="str">
        <f t="shared" si="0"/>
        <v>Åtgärdsplan</v>
      </c>
    </row>
    <row r="21" spans="1:3" x14ac:dyDescent="0.3">
      <c r="A21" s="21" t="s">
        <v>93</v>
      </c>
      <c r="B21" s="23">
        <v>0.35</v>
      </c>
      <c r="C21" s="19" t="str">
        <f t="shared" si="0"/>
        <v>Åtgärdsplan</v>
      </c>
    </row>
    <row r="22" spans="1:3" x14ac:dyDescent="0.3">
      <c r="A22" s="21" t="s">
        <v>94</v>
      </c>
      <c r="B22" s="23">
        <v>0.25</v>
      </c>
      <c r="C22" s="19" t="str">
        <f t="shared" si="0"/>
        <v>Åtgärdsplan</v>
      </c>
    </row>
    <row r="23" spans="1:3" x14ac:dyDescent="0.3">
      <c r="A23" s="21" t="s">
        <v>95</v>
      </c>
      <c r="B23" s="23">
        <v>0.75</v>
      </c>
      <c r="C23" s="19" t="str">
        <f t="shared" si="0"/>
        <v>OK</v>
      </c>
    </row>
    <row r="24" spans="1:3" x14ac:dyDescent="0.3">
      <c r="A24" s="21" t="s">
        <v>96</v>
      </c>
      <c r="B24" s="23">
        <v>0.83</v>
      </c>
      <c r="C24" s="19" t="str">
        <f t="shared" si="0"/>
        <v>OK</v>
      </c>
    </row>
    <row r="25" spans="1:3" x14ac:dyDescent="0.3">
      <c r="A25" s="21" t="s">
        <v>97</v>
      </c>
      <c r="B25" s="23">
        <v>0.65</v>
      </c>
      <c r="C25" s="19" t="str">
        <f t="shared" si="0"/>
        <v>Under uppsikt</v>
      </c>
    </row>
    <row r="26" spans="1:3" x14ac:dyDescent="0.3">
      <c r="A26" s="21" t="s">
        <v>98</v>
      </c>
      <c r="B26" s="23">
        <v>0.45</v>
      </c>
      <c r="C26" s="19" t="str">
        <f t="shared" si="0"/>
        <v>Åtgärdsplan</v>
      </c>
    </row>
    <row r="27" spans="1:3" x14ac:dyDescent="0.3">
      <c r="A27" s="21" t="s">
        <v>99</v>
      </c>
      <c r="B27" s="23">
        <v>0.33</v>
      </c>
      <c r="C27" s="19" t="str">
        <f t="shared" si="0"/>
        <v>Åtgärdsplan</v>
      </c>
    </row>
    <row r="28" spans="1:3" x14ac:dyDescent="0.3">
      <c r="A28" s="21" t="s">
        <v>100</v>
      </c>
      <c r="B28" s="23">
        <v>0.65</v>
      </c>
      <c r="C28" s="19" t="str">
        <f t="shared" si="0"/>
        <v>Under uppsikt</v>
      </c>
    </row>
    <row r="29" spans="1:3" x14ac:dyDescent="0.3">
      <c r="A29" s="21" t="s">
        <v>101</v>
      </c>
      <c r="B29" s="23">
        <v>0.49</v>
      </c>
      <c r="C29" s="19" t="str">
        <f t="shared" si="0"/>
        <v>Åtgärdsplan</v>
      </c>
    </row>
    <row r="30" spans="1:3" x14ac:dyDescent="0.3">
      <c r="A30" s="21" t="s">
        <v>102</v>
      </c>
      <c r="B30" s="23">
        <v>0.51</v>
      </c>
      <c r="C30" s="19" t="str">
        <f t="shared" si="0"/>
        <v>Under uppsikt</v>
      </c>
    </row>
    <row r="31" spans="1:3" x14ac:dyDescent="0.3">
      <c r="A31" s="21" t="s">
        <v>103</v>
      </c>
      <c r="B31" s="23">
        <v>0.56000000000000005</v>
      </c>
      <c r="C31" s="19" t="str">
        <f t="shared" si="0"/>
        <v>Under uppsikt</v>
      </c>
    </row>
    <row r="32" spans="1:3" x14ac:dyDescent="0.3">
      <c r="A32" s="21" t="s">
        <v>104</v>
      </c>
      <c r="B32" s="23">
        <v>0.75</v>
      </c>
      <c r="C32" s="19" t="str">
        <f t="shared" si="0"/>
        <v>OK</v>
      </c>
    </row>
    <row r="33" spans="1:3" x14ac:dyDescent="0.3">
      <c r="A33" s="21" t="s">
        <v>105</v>
      </c>
      <c r="B33" s="23">
        <v>0.76</v>
      </c>
      <c r="C33" s="19" t="str">
        <f t="shared" si="0"/>
        <v>OK</v>
      </c>
    </row>
    <row r="34" spans="1:3" x14ac:dyDescent="0.3">
      <c r="A34" s="21" t="s">
        <v>106</v>
      </c>
      <c r="B34" s="23">
        <v>0.74</v>
      </c>
      <c r="C34" s="19" t="str">
        <f t="shared" si="0"/>
        <v>Under uppsikt</v>
      </c>
    </row>
    <row r="35" spans="1:3" x14ac:dyDescent="0.3">
      <c r="A35" s="21" t="s">
        <v>107</v>
      </c>
      <c r="B35" s="23">
        <v>0.85</v>
      </c>
      <c r="C35" s="19" t="str">
        <f t="shared" si="0"/>
        <v>OK</v>
      </c>
    </row>
    <row r="36" spans="1:3" x14ac:dyDescent="0.3">
      <c r="A36" s="21" t="s">
        <v>108</v>
      </c>
      <c r="B36" s="23">
        <v>0.95</v>
      </c>
      <c r="C36" s="19" t="str">
        <f t="shared" si="0"/>
        <v>OK</v>
      </c>
    </row>
    <row r="37" spans="1:3" x14ac:dyDescent="0.3">
      <c r="A37" s="21" t="s">
        <v>109</v>
      </c>
      <c r="B37" s="23">
        <v>0.65</v>
      </c>
      <c r="C37" s="19" t="str">
        <f t="shared" si="0"/>
        <v>Under uppsikt</v>
      </c>
    </row>
    <row r="38" spans="1:3" x14ac:dyDescent="0.3">
      <c r="A38" s="21" t="s">
        <v>110</v>
      </c>
      <c r="B38" s="23">
        <v>0.88</v>
      </c>
      <c r="C38" s="19" t="str">
        <f t="shared" si="0"/>
        <v>OK</v>
      </c>
    </row>
    <row r="39" spans="1:3" x14ac:dyDescent="0.3">
      <c r="A39" s="21" t="s">
        <v>111</v>
      </c>
      <c r="B39" s="23">
        <v>0.87</v>
      </c>
      <c r="C39" s="19" t="str">
        <f t="shared" si="0"/>
        <v>OK</v>
      </c>
    </row>
    <row r="40" spans="1:3" x14ac:dyDescent="0.3">
      <c r="A40" s="21" t="s">
        <v>112</v>
      </c>
      <c r="B40" s="23">
        <v>0.44</v>
      </c>
      <c r="C40" s="19" t="str">
        <f t="shared" si="0"/>
        <v>Åtgärdsplan</v>
      </c>
    </row>
    <row r="41" spans="1:3" x14ac:dyDescent="0.3">
      <c r="A41" s="10"/>
    </row>
    <row r="42" spans="1:3" x14ac:dyDescent="0.3">
      <c r="A42" s="10"/>
    </row>
    <row r="43" spans="1:3" x14ac:dyDescent="0.3">
      <c r="A43" s="10"/>
    </row>
    <row r="44" spans="1:3" x14ac:dyDescent="0.3">
      <c r="A44" s="10"/>
    </row>
    <row r="45" spans="1:3" x14ac:dyDescent="0.3">
      <c r="A45" s="10"/>
    </row>
    <row r="46" spans="1:3" x14ac:dyDescent="0.3">
      <c r="A46" s="10"/>
    </row>
    <row r="47" spans="1:3" x14ac:dyDescent="0.3">
      <c r="A47" s="10"/>
    </row>
    <row r="48" spans="1:3" x14ac:dyDescent="0.3">
      <c r="A48" s="10"/>
    </row>
  </sheetData>
  <mergeCells count="1">
    <mergeCell ref="A1:C1"/>
  </mergeCells>
  <conditionalFormatting sqref="B2 B55:B65523">
    <cfRule type="cellIs" dxfId="1" priority="2" stopIfTrue="1" operator="greaterThanOrEqual">
      <formula>0.75</formula>
    </cfRule>
  </conditionalFormatting>
  <conditionalFormatting sqref="B4:B40">
    <cfRule type="cellIs" dxfId="0" priority="1" operator="lessThan">
      <formula>0.5</formula>
    </cfRule>
  </conditionalFormatting>
  <pageMargins left="0.75" right="0.75" top="1" bottom="1" header="0.5" footer="0.5"/>
  <pageSetup paperSize="9" orientation="portrait" r:id="rId1"/>
  <headerFooter alignWithMargins="0"/>
  <ignoredErrors>
    <ignoredError sqref="A4:A40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006666"/>
  </sheetPr>
  <dimension ref="A1:C12"/>
  <sheetViews>
    <sheetView showGridLines="0" zoomScale="90" zoomScaleNormal="90" workbookViewId="0">
      <selection activeCell="B14" sqref="B14"/>
    </sheetView>
  </sheetViews>
  <sheetFormatPr defaultColWidth="9.08984375" defaultRowHeight="14" x14ac:dyDescent="0.3"/>
  <cols>
    <col min="1" max="1" width="12.6328125" style="24" customWidth="1"/>
    <col min="2" max="2" width="13.7265625" style="24" customWidth="1"/>
    <col min="3" max="3" width="12.7265625" style="24" customWidth="1"/>
    <col min="4" max="16384" width="9.08984375" style="24"/>
  </cols>
  <sheetData>
    <row r="1" spans="1:3" ht="84" customHeight="1" x14ac:dyDescent="0.3"/>
    <row r="2" spans="1:3" ht="19" thickBot="1" x14ac:dyDescent="0.5">
      <c r="A2" s="29" t="s">
        <v>115</v>
      </c>
      <c r="B2" s="30" t="s">
        <v>125</v>
      </c>
      <c r="C2" s="30" t="s">
        <v>7</v>
      </c>
    </row>
    <row r="3" spans="1:3" ht="14.5" x14ac:dyDescent="0.35">
      <c r="A3" s="25" t="s">
        <v>116</v>
      </c>
      <c r="B3" s="26">
        <v>1619</v>
      </c>
      <c r="C3" s="31"/>
    </row>
    <row r="4" spans="1:3" ht="14.5" x14ac:dyDescent="0.35">
      <c r="A4" s="27" t="s">
        <v>49</v>
      </c>
      <c r="B4" s="28">
        <v>1919</v>
      </c>
      <c r="C4" s="31"/>
    </row>
    <row r="5" spans="1:3" ht="14.5" x14ac:dyDescent="0.35">
      <c r="A5" s="27" t="s">
        <v>117</v>
      </c>
      <c r="B5" s="28">
        <v>1641</v>
      </c>
      <c r="C5" s="31"/>
    </row>
    <row r="6" spans="1:3" ht="14.5" x14ac:dyDescent="0.35">
      <c r="A6" s="27" t="s">
        <v>118</v>
      </c>
      <c r="B6" s="28">
        <v>1680</v>
      </c>
      <c r="C6" s="31"/>
    </row>
    <row r="7" spans="1:3" ht="14.5" x14ac:dyDescent="0.35">
      <c r="A7" s="27" t="s">
        <v>119</v>
      </c>
      <c r="B7" s="28">
        <v>1648</v>
      </c>
      <c r="C7" s="31"/>
    </row>
    <row r="8" spans="1:3" ht="14.5" x14ac:dyDescent="0.35">
      <c r="A8" s="27" t="s">
        <v>120</v>
      </c>
      <c r="B8" s="28">
        <v>1583</v>
      </c>
      <c r="C8" s="31"/>
    </row>
    <row r="9" spans="1:3" ht="14.5" x14ac:dyDescent="0.35">
      <c r="A9" s="27" t="s">
        <v>121</v>
      </c>
      <c r="B9" s="28">
        <v>1624</v>
      </c>
      <c r="C9" s="31"/>
    </row>
    <row r="10" spans="1:3" ht="14.5" x14ac:dyDescent="0.35">
      <c r="A10" s="27" t="s">
        <v>122</v>
      </c>
      <c r="B10" s="28">
        <v>1621</v>
      </c>
      <c r="C10" s="31"/>
    </row>
    <row r="11" spans="1:3" ht="14.5" x14ac:dyDescent="0.35">
      <c r="A11" s="27" t="s">
        <v>123</v>
      </c>
      <c r="B11" s="28">
        <v>1400</v>
      </c>
      <c r="C11" s="31"/>
    </row>
    <row r="12" spans="1:3" ht="14.5" x14ac:dyDescent="0.35">
      <c r="A12" s="27" t="s">
        <v>124</v>
      </c>
      <c r="B12" s="28">
        <v>1342</v>
      </c>
      <c r="C12" s="31"/>
    </row>
  </sheetData>
  <pageMargins left="0.75" right="0.75" top="1" bottom="1" header="0.5" footer="0.5"/>
  <pageSetup orientation="portrait" horizontalDpi="4294967293" vertic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C12"/>
  <sheetViews>
    <sheetView showGridLines="0" zoomScale="90" zoomScaleNormal="90" workbookViewId="0">
      <selection activeCell="D15" sqref="D15"/>
    </sheetView>
  </sheetViews>
  <sheetFormatPr defaultColWidth="9.08984375" defaultRowHeight="14" x14ac:dyDescent="0.3"/>
  <cols>
    <col min="1" max="1" width="12.6328125" style="24" customWidth="1"/>
    <col min="2" max="2" width="13.7265625" style="24" customWidth="1"/>
    <col min="3" max="3" width="12.7265625" style="24" customWidth="1"/>
    <col min="4" max="16384" width="9.08984375" style="24"/>
  </cols>
  <sheetData>
    <row r="1" spans="1:3" ht="84" customHeight="1" x14ac:dyDescent="0.3"/>
    <row r="2" spans="1:3" ht="19" thickBot="1" x14ac:dyDescent="0.5">
      <c r="A2" s="29" t="s">
        <v>115</v>
      </c>
      <c r="B2" s="30" t="s">
        <v>125</v>
      </c>
      <c r="C2" s="30" t="s">
        <v>7</v>
      </c>
    </row>
    <row r="3" spans="1:3" ht="14.5" x14ac:dyDescent="0.35">
      <c r="A3" s="25" t="s">
        <v>124</v>
      </c>
      <c r="B3" s="26">
        <v>1342</v>
      </c>
      <c r="C3" s="83">
        <f t="shared" ref="C3:C12" ca="1" si="0">YEAR(TODAY())-B3</f>
        <v>675</v>
      </c>
    </row>
    <row r="4" spans="1:3" ht="14.5" x14ac:dyDescent="0.35">
      <c r="A4" s="27" t="s">
        <v>123</v>
      </c>
      <c r="B4" s="28">
        <v>1400</v>
      </c>
      <c r="C4" s="83">
        <f t="shared" ca="1" si="0"/>
        <v>617</v>
      </c>
    </row>
    <row r="5" spans="1:3" ht="14.5" x14ac:dyDescent="0.35">
      <c r="A5" s="27" t="s">
        <v>120</v>
      </c>
      <c r="B5" s="28">
        <v>1583</v>
      </c>
      <c r="C5" s="83">
        <f t="shared" ca="1" si="0"/>
        <v>434</v>
      </c>
    </row>
    <row r="6" spans="1:3" ht="14.5" x14ac:dyDescent="0.35">
      <c r="A6" s="27" t="s">
        <v>116</v>
      </c>
      <c r="B6" s="28">
        <v>1619</v>
      </c>
      <c r="C6" s="83">
        <f t="shared" ca="1" si="0"/>
        <v>398</v>
      </c>
    </row>
    <row r="7" spans="1:3" ht="14.5" x14ac:dyDescent="0.35">
      <c r="A7" s="27" t="s">
        <v>122</v>
      </c>
      <c r="B7" s="28">
        <v>1621</v>
      </c>
      <c r="C7" s="83">
        <f t="shared" ca="1" si="0"/>
        <v>396</v>
      </c>
    </row>
    <row r="8" spans="1:3" ht="14.5" x14ac:dyDescent="0.35">
      <c r="A8" s="27" t="s">
        <v>121</v>
      </c>
      <c r="B8" s="28">
        <v>1624</v>
      </c>
      <c r="C8" s="83">
        <f t="shared" ca="1" si="0"/>
        <v>393</v>
      </c>
    </row>
    <row r="9" spans="1:3" ht="14.5" x14ac:dyDescent="0.35">
      <c r="A9" s="27" t="s">
        <v>117</v>
      </c>
      <c r="B9" s="28">
        <v>1641</v>
      </c>
      <c r="C9" s="83">
        <f t="shared" ca="1" si="0"/>
        <v>376</v>
      </c>
    </row>
    <row r="10" spans="1:3" ht="14.5" x14ac:dyDescent="0.35">
      <c r="A10" s="27" t="s">
        <v>119</v>
      </c>
      <c r="B10" s="28">
        <v>1648</v>
      </c>
      <c r="C10" s="83">
        <f t="shared" ca="1" si="0"/>
        <v>369</v>
      </c>
    </row>
    <row r="11" spans="1:3" ht="14.5" x14ac:dyDescent="0.35">
      <c r="A11" s="27" t="s">
        <v>118</v>
      </c>
      <c r="B11" s="28">
        <v>1680</v>
      </c>
      <c r="C11" s="83">
        <f t="shared" ca="1" si="0"/>
        <v>337</v>
      </c>
    </row>
    <row r="12" spans="1:3" ht="14.5" x14ac:dyDescent="0.35">
      <c r="A12" s="27" t="s">
        <v>49</v>
      </c>
      <c r="B12" s="28">
        <v>1919</v>
      </c>
      <c r="C12" s="83">
        <f t="shared" ca="1" si="0"/>
        <v>98</v>
      </c>
    </row>
  </sheetData>
  <sortState ref="A3:C12">
    <sortCondition descending="1" ref="C5"/>
  </sortState>
  <pageMargins left="0.75" right="0.75" top="1" bottom="1" header="0.5" footer="0.5"/>
  <pageSetup orientation="portrait" horizontalDpi="4294967293" vertic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rgb="FF006666"/>
  </sheetPr>
  <dimension ref="A1:F22"/>
  <sheetViews>
    <sheetView showGridLines="0" workbookViewId="0">
      <selection activeCell="E19" sqref="E19"/>
    </sheetView>
  </sheetViews>
  <sheetFormatPr defaultColWidth="9.08984375" defaultRowHeight="13" x14ac:dyDescent="0.3"/>
  <cols>
    <col min="1" max="1" width="15.81640625" style="3" bestFit="1" customWidth="1"/>
    <col min="2" max="2" width="9.26953125" style="7" customWidth="1"/>
    <col min="3" max="3" width="9" style="3" customWidth="1"/>
    <col min="4" max="4" width="15.81640625" style="3" bestFit="1" customWidth="1"/>
    <col min="5" max="5" width="11.6328125" style="3" bestFit="1" customWidth="1"/>
    <col min="6" max="6" width="13.36328125" style="3" customWidth="1"/>
    <col min="7" max="16384" width="9.08984375" style="3"/>
  </cols>
  <sheetData>
    <row r="1" spans="1:5" ht="6.5" customHeight="1" x14ac:dyDescent="0.3"/>
    <row r="2" spans="1:5" x14ac:dyDescent="0.3">
      <c r="D2" s="34" t="s">
        <v>13</v>
      </c>
      <c r="E2" s="36"/>
    </row>
    <row r="3" spans="1:5" x14ac:dyDescent="0.3">
      <c r="D3" s="35" t="s">
        <v>14</v>
      </c>
      <c r="E3" s="36"/>
    </row>
    <row r="4" spans="1:5" x14ac:dyDescent="0.3">
      <c r="D4" s="35" t="s">
        <v>130</v>
      </c>
      <c r="E4" s="37"/>
    </row>
    <row r="5" spans="1:5" ht="8" customHeight="1" x14ac:dyDescent="0.3"/>
    <row r="6" spans="1:5" x14ac:dyDescent="0.3">
      <c r="A6" s="33" t="s">
        <v>126</v>
      </c>
      <c r="B6" s="33" t="s">
        <v>12</v>
      </c>
      <c r="C6" s="33" t="s">
        <v>128</v>
      </c>
      <c r="D6" s="33" t="s">
        <v>129</v>
      </c>
      <c r="E6" s="33" t="s">
        <v>127</v>
      </c>
    </row>
    <row r="7" spans="1:5" x14ac:dyDescent="0.3">
      <c r="A7" s="4">
        <v>1</v>
      </c>
      <c r="B7" s="4">
        <v>2</v>
      </c>
      <c r="C7" s="5">
        <v>0.54513888888888895</v>
      </c>
      <c r="D7" s="6">
        <v>0.5625</v>
      </c>
      <c r="E7" s="32"/>
    </row>
    <row r="8" spans="1:5" ht="12.75" customHeight="1" x14ac:dyDescent="0.3">
      <c r="A8" s="4">
        <v>2</v>
      </c>
      <c r="B8" s="4">
        <v>5</v>
      </c>
      <c r="C8" s="5">
        <v>0.375</v>
      </c>
      <c r="D8" s="6">
        <v>0.55208333333333337</v>
      </c>
      <c r="E8" s="32"/>
    </row>
    <row r="9" spans="1:5" x14ac:dyDescent="0.3">
      <c r="A9" s="4">
        <v>4</v>
      </c>
      <c r="B9" s="4">
        <v>8</v>
      </c>
      <c r="C9" s="5">
        <v>0.3888888888888889</v>
      </c>
      <c r="D9" s="6">
        <v>0.4375</v>
      </c>
      <c r="E9" s="32"/>
    </row>
    <row r="10" spans="1:5" x14ac:dyDescent="0.3">
      <c r="A10" s="4">
        <v>2</v>
      </c>
      <c r="B10" s="4">
        <v>12</v>
      </c>
      <c r="C10" s="5">
        <v>0.31944444444444448</v>
      </c>
      <c r="D10" s="6">
        <v>0.33680555555555558</v>
      </c>
      <c r="E10" s="32"/>
    </row>
    <row r="11" spans="1:5" x14ac:dyDescent="0.3">
      <c r="A11" s="4">
        <v>3</v>
      </c>
      <c r="B11" s="4">
        <v>15</v>
      </c>
      <c r="C11" s="5">
        <v>0.30555555555555552</v>
      </c>
      <c r="D11" s="6">
        <v>0.46527777777777773</v>
      </c>
      <c r="E11" s="32"/>
    </row>
    <row r="12" spans="1:5" x14ac:dyDescent="0.3">
      <c r="A12" s="4">
        <v>4</v>
      </c>
      <c r="B12" s="4">
        <v>3</v>
      </c>
      <c r="C12" s="5">
        <v>0.59722222222222221</v>
      </c>
      <c r="D12" s="6">
        <v>0.62152777777777779</v>
      </c>
      <c r="E12" s="32"/>
    </row>
    <row r="13" spans="1:5" x14ac:dyDescent="0.3">
      <c r="A13" s="4">
        <v>2</v>
      </c>
      <c r="B13" s="4">
        <v>2</v>
      </c>
      <c r="C13" s="5">
        <v>0.66666666666666663</v>
      </c>
      <c r="D13" s="6">
        <v>0.67361111111111116</v>
      </c>
      <c r="E13" s="32"/>
    </row>
    <row r="14" spans="1:5" x14ac:dyDescent="0.3">
      <c r="A14" s="4">
        <v>1</v>
      </c>
      <c r="B14" s="4">
        <v>12</v>
      </c>
      <c r="C14" s="5">
        <v>0.76736111111111116</v>
      </c>
      <c r="D14" s="6">
        <v>0.77083333333333337</v>
      </c>
      <c r="E14" s="32"/>
    </row>
    <row r="15" spans="1:5" x14ac:dyDescent="0.3">
      <c r="A15" s="4">
        <v>1</v>
      </c>
      <c r="B15" s="4">
        <v>5</v>
      </c>
      <c r="C15" s="5">
        <v>0.4201388888888889</v>
      </c>
      <c r="D15" s="6">
        <v>0.49652777777777773</v>
      </c>
      <c r="E15" s="32"/>
    </row>
    <row r="16" spans="1:5" x14ac:dyDescent="0.3">
      <c r="A16" s="4">
        <v>3</v>
      </c>
      <c r="B16" s="4">
        <v>2</v>
      </c>
      <c r="C16" s="5">
        <v>0.62847222222222221</v>
      </c>
      <c r="D16" s="6">
        <v>0.64583333333333337</v>
      </c>
      <c r="E16" s="32"/>
    </row>
    <row r="17" spans="1:6" x14ac:dyDescent="0.3">
      <c r="A17" s="4">
        <v>1</v>
      </c>
      <c r="B17" s="4">
        <v>5</v>
      </c>
      <c r="C17" s="5">
        <v>0.3263888888888889</v>
      </c>
      <c r="D17" s="6">
        <v>0.4236111111111111</v>
      </c>
      <c r="E17" s="32"/>
    </row>
    <row r="18" spans="1:6" x14ac:dyDescent="0.3">
      <c r="C18" s="7"/>
      <c r="E18" s="7"/>
    </row>
    <row r="19" spans="1:6" x14ac:dyDescent="0.3">
      <c r="B19" s="3"/>
      <c r="C19" s="8"/>
    </row>
    <row r="20" spans="1:6" x14ac:dyDescent="0.3">
      <c r="B20" s="3"/>
    </row>
    <row r="21" spans="1:6" x14ac:dyDescent="0.3">
      <c r="B21" s="3"/>
      <c r="C21" s="7"/>
    </row>
    <row r="22" spans="1:6" x14ac:dyDescent="0.3">
      <c r="D22" s="7"/>
      <c r="E22" s="7"/>
      <c r="F22" s="7"/>
    </row>
  </sheetData>
  <pageMargins left="0.75" right="0.75" top="1" bottom="1" header="0.5" footer="0.5"/>
  <pageSetup orientation="portrait" horizontalDpi="4294967293" vertic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18</vt:i4>
      </vt:variant>
    </vt:vector>
  </HeadingPairs>
  <TitlesOfParts>
    <vt:vector size="18" baseType="lpstr">
      <vt:lpstr>1</vt:lpstr>
      <vt:lpstr>Facit 1</vt:lpstr>
      <vt:lpstr>2</vt:lpstr>
      <vt:lpstr>Facit 2</vt:lpstr>
      <vt:lpstr>3</vt:lpstr>
      <vt:lpstr>Facit 3</vt:lpstr>
      <vt:lpstr>4</vt:lpstr>
      <vt:lpstr>Facit 4</vt:lpstr>
      <vt:lpstr>5</vt:lpstr>
      <vt:lpstr>Facit 5 </vt:lpstr>
      <vt:lpstr>6</vt:lpstr>
      <vt:lpstr>Facit 6</vt:lpstr>
      <vt:lpstr>7</vt:lpstr>
      <vt:lpstr>Facit 7</vt:lpstr>
      <vt:lpstr>8</vt:lpstr>
      <vt:lpstr>Facit 8</vt:lpstr>
      <vt:lpstr>9 </vt:lpstr>
      <vt:lpstr>Facit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2017-01-26T14:28:58Z</dcterms:modified>
</cp:coreProperties>
</file>