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Andreas J\Learnasy - Exceluppgifter 2\"/>
    </mc:Choice>
  </mc:AlternateContent>
  <bookViews>
    <workbookView xWindow="0" yWindow="0" windowWidth="19200" windowHeight="6940" activeTab="3" xr2:uid="{00000000-000D-0000-FFFF-FFFF00000000}"/>
  </bookViews>
  <sheets>
    <sheet name="1" sheetId="21" r:id="rId1"/>
    <sheet name="Facit 1" sheetId="25" r:id="rId2"/>
    <sheet name="2" sheetId="24" r:id="rId3"/>
    <sheet name="Facit 2" sheetId="26" r:id="rId4"/>
  </sheets>
  <calcPr calcId="171027"/>
</workbook>
</file>

<file path=xl/calcChain.xml><?xml version="1.0" encoding="utf-8"?>
<calcChain xmlns="http://schemas.openxmlformats.org/spreadsheetml/2006/main">
  <c r="B20" i="25" l="1"/>
  <c r="E18" i="25" l="1"/>
  <c r="D18" i="25"/>
  <c r="G16" i="26" l="1"/>
  <c r="F17" i="26"/>
  <c r="B17" i="26"/>
  <c r="F16" i="26"/>
  <c r="B16" i="26"/>
  <c r="F14" i="26"/>
  <c r="E14" i="26"/>
  <c r="E17" i="26" s="1"/>
  <c r="D14" i="26"/>
  <c r="D17" i="26" s="1"/>
  <c r="C14" i="26"/>
  <c r="C17" i="26" s="1"/>
  <c r="C19" i="25"/>
  <c r="D19" i="25" s="1"/>
  <c r="C18" i="25"/>
  <c r="B15" i="25" s="1"/>
  <c r="E14" i="25"/>
  <c r="D14" i="25"/>
  <c r="C14" i="25"/>
  <c r="B14" i="25"/>
  <c r="B16" i="25" s="1"/>
  <c r="K19" i="25"/>
  <c r="O14" i="26"/>
  <c r="H16" i="25"/>
  <c r="H20" i="25"/>
  <c r="K17" i="26"/>
  <c r="K16" i="26"/>
  <c r="M14" i="26"/>
  <c r="M16" i="26"/>
  <c r="K20" i="25"/>
  <c r="J15" i="25"/>
  <c r="I15" i="25"/>
  <c r="J20" i="25"/>
  <c r="N16" i="26"/>
  <c r="K15" i="25"/>
  <c r="I16" i="25"/>
  <c r="P16" i="26"/>
  <c r="O17" i="26"/>
  <c r="J18" i="25"/>
  <c r="J16" i="25"/>
  <c r="N14" i="26"/>
  <c r="M17" i="26"/>
  <c r="L14" i="26"/>
  <c r="K18" i="25"/>
  <c r="K16" i="25"/>
  <c r="I20" i="25"/>
  <c r="I18" i="25"/>
  <c r="L16" i="26"/>
  <c r="K14" i="25"/>
  <c r="H15" i="25"/>
  <c r="O16" i="26"/>
  <c r="N17" i="26"/>
  <c r="J14" i="25"/>
  <c r="I19" i="25"/>
  <c r="I14" i="25"/>
  <c r="L17" i="26"/>
  <c r="H14" i="25"/>
  <c r="J19" i="25"/>
  <c r="P17" i="26"/>
  <c r="G17" i="26" l="1"/>
  <c r="C16" i="26"/>
  <c r="D16" i="26"/>
  <c r="E16" i="26"/>
  <c r="E19" i="25"/>
  <c r="C15" i="25"/>
  <c r="C16" i="25" s="1"/>
  <c r="C20" i="25" s="1"/>
  <c r="E14" i="24"/>
  <c r="D14" i="24"/>
  <c r="C14" i="24"/>
  <c r="F14" i="24"/>
  <c r="E15" i="25" l="1"/>
  <c r="E16" i="25" s="1"/>
  <c r="E20" i="25" s="1"/>
  <c r="D15" i="25"/>
  <c r="D16" i="25" s="1"/>
  <c r="D20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 Johansson</author>
  </authors>
  <commentList>
    <comment ref="A14" authorId="0" shapeId="0" xr:uid="{75ECF42D-4C87-432A-90B8-5F5E0F2A28CF}">
      <text>
        <r>
          <rPr>
            <sz val="9"/>
            <color indexed="81"/>
            <rFont val="Tahoma"/>
            <family val="2"/>
          </rPr>
          <t>Intäkter + Kostnader</t>
        </r>
      </text>
    </comment>
    <comment ref="A15" authorId="0" shapeId="0" xr:uid="{E66C2777-A142-488A-A546-95B120E6CFDC}">
      <text>
        <r>
          <rPr>
            <sz val="9"/>
            <color indexed="81"/>
            <rFont val="Tahoma"/>
            <family val="2"/>
          </rPr>
          <t>Kapital år 1 - Kapital år 2</t>
        </r>
      </text>
    </comment>
    <comment ref="A16" authorId="0" shapeId="0" xr:uid="{BBCBDDF5-CE2E-4B2B-83FE-6B53FA38A8B0}">
      <text>
        <r>
          <rPr>
            <sz val="9"/>
            <color indexed="81"/>
            <rFont val="Tahoma"/>
            <family val="2"/>
          </rPr>
          <t>Summan av rörelseöverskottet och värdeförändringen</t>
        </r>
      </text>
    </comment>
    <comment ref="A18" authorId="0" shapeId="0" xr:uid="{87B4DC5C-1FF5-499A-94B6-F16603C8762E}">
      <text>
        <r>
          <rPr>
            <sz val="9"/>
            <color indexed="81"/>
            <rFont val="Tahoma"/>
            <family val="2"/>
          </rPr>
          <t>Netnuvärde() av årets avkastningskrav samt kostnaderna för detta och samtliga kommande år</t>
        </r>
      </text>
    </comment>
    <comment ref="A19" authorId="0" shapeId="0" xr:uid="{2C017A2E-3A52-4D95-8033-DDA2B6D6CB97}">
      <text>
        <r>
          <rPr>
            <sz val="9"/>
            <color indexed="81"/>
            <rFont val="Tahoma"/>
            <family val="2"/>
          </rPr>
          <t>Samma som tidigare år</t>
        </r>
      </text>
    </comment>
    <comment ref="A20" authorId="0" shapeId="0" xr:uid="{7612CB2D-54E3-475C-B3D5-1230DE635E7B}">
      <text>
        <r>
          <rPr>
            <sz val="9"/>
            <color indexed="81"/>
            <rFont val="Tahoma"/>
            <family val="2"/>
          </rPr>
          <t>Årets resultat / årets kapital</t>
        </r>
      </text>
    </comment>
  </commentList>
</comments>
</file>

<file path=xl/sharedStrings.xml><?xml version="1.0" encoding="utf-8"?>
<sst xmlns="http://schemas.openxmlformats.org/spreadsheetml/2006/main" count="59" uniqueCount="21">
  <si>
    <t>Rörelseöverskott</t>
  </si>
  <si>
    <t>Räntabilitet</t>
  </si>
  <si>
    <t>Resultat</t>
  </si>
  <si>
    <t>Formler</t>
  </si>
  <si>
    <t>Intäkter</t>
  </si>
  <si>
    <t>Kostnader</t>
  </si>
  <si>
    <t>Värdeförändring</t>
  </si>
  <si>
    <t>Kapital</t>
  </si>
  <si>
    <t>Avkastningskrav</t>
  </si>
  <si>
    <t>a) Skriv ut de formler som räknar ut rörelseöverskottet, värdeförändringen samt resultatet för respektive år.</t>
  </si>
  <si>
    <t>b) Skapa nu nya formler som räknar ut kapital(netnuvärde), avkastningskrav samt räntabiliteten för alla fyra år.</t>
  </si>
  <si>
    <t>c) Går det bra eller dåligt för företaget?</t>
  </si>
  <si>
    <t>Grundinvestering</t>
  </si>
  <si>
    <t>Inbetalningar (inkl. restvärde)</t>
  </si>
  <si>
    <t>Utbetalningar</t>
  </si>
  <si>
    <t>Betalningsöverskott</t>
  </si>
  <si>
    <t>Slutvärdemetoden</t>
  </si>
  <si>
    <t>Nuvärdemetoden</t>
  </si>
  <si>
    <t>Ränta</t>
  </si>
  <si>
    <t>a) Skapa nödvändiga formler som räknar ut dessa två värdemetoder.</t>
  </si>
  <si>
    <t>c) Företaget gör förlust. (Se värdeförändringen samt det minskande kapitalet)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</si>
</sst>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1" applyFont="1"/>
    <xf numFmtId="3" fontId="0" fillId="0" borderId="0" xfId="0" applyNumberFormat="1"/>
    <xf numFmtId="3" fontId="0" fillId="3" borderId="0" xfId="0" applyNumberFormat="1" applyFill="1"/>
    <xf numFmtId="9" fontId="0" fillId="3" borderId="0" xfId="1" applyFont="1" applyFill="1"/>
    <xf numFmtId="0" fontId="0" fillId="0" borderId="1" xfId="0" applyBorder="1"/>
    <xf numFmtId="0" fontId="2" fillId="0" borderId="0" xfId="0" applyFont="1"/>
    <xf numFmtId="0" fontId="0" fillId="0" borderId="1" xfId="0" applyBorder="1" applyAlignment="1"/>
    <xf numFmtId="0" fontId="0" fillId="0" borderId="2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2" fillId="2" borderId="3" xfId="0" applyNumberFormat="1" applyFont="1" applyFill="1" applyBorder="1"/>
    <xf numFmtId="0" fontId="0" fillId="4" borderId="2" xfId="0" applyFill="1" applyBorder="1"/>
    <xf numFmtId="0" fontId="2" fillId="4" borderId="3" xfId="0" applyFont="1" applyFill="1" applyBorder="1"/>
    <xf numFmtId="0" fontId="0" fillId="0" borderId="0" xfId="0" applyBorder="1"/>
    <xf numFmtId="3" fontId="0" fillId="0" borderId="0" xfId="0" applyNumberFormat="1" applyBorder="1"/>
    <xf numFmtId="3" fontId="0" fillId="2" borderId="0" xfId="0" applyNumberFormat="1" applyFill="1" applyBorder="1"/>
    <xf numFmtId="0" fontId="0" fillId="0" borderId="0" xfId="0" applyAlignment="1"/>
    <xf numFmtId="9" fontId="0" fillId="0" borderId="2" xfId="1" applyFont="1" applyBorder="1"/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Fill="1" applyAlignment="1">
      <alignment horizontal="left"/>
    </xf>
    <xf numFmtId="3" fontId="0" fillId="2" borderId="0" xfId="0" applyNumberFormat="1" applyFill="1" applyAlignment="1">
      <alignment horizontal="left"/>
    </xf>
    <xf numFmtId="9" fontId="0" fillId="0" borderId="0" xfId="1" applyFont="1" applyAlignment="1">
      <alignment horizontal="left"/>
    </xf>
    <xf numFmtId="3" fontId="0" fillId="0" borderId="2" xfId="0" applyNumberFormat="1" applyFill="1" applyBorder="1"/>
    <xf numFmtId="0" fontId="2" fillId="4" borderId="2" xfId="0" applyFont="1" applyFill="1" applyBorder="1"/>
    <xf numFmtId="0" fontId="2" fillId="0" borderId="1" xfId="0" applyFont="1" applyBorder="1"/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7CF77DD4-07F3-4E48-A1A6-8EFFB4698DEC}"/>
            </a:ext>
          </a:extLst>
        </xdr:cNvPr>
        <xdr:cNvSpPr txBox="1"/>
      </xdr:nvSpPr>
      <xdr:spPr>
        <a:xfrm>
          <a:off x="0" y="0"/>
          <a:ext cx="609600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</a:p>
        <a:p>
          <a:r>
            <a:rPr lang="sv-SE" sz="1100" b="0" baseline="0"/>
            <a:t>Ett nystartat företag har ett kapital på 10 000 kr. När det startades gjordes en modell för att uppskatta några av företagets ekonomiska händelser.</a:t>
          </a:r>
          <a:endParaRPr lang="sv-SE" sz="1100" b="0" i="1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6489C29D-A098-42DF-B3B2-DCC21D9377D1}"/>
            </a:ext>
          </a:extLst>
        </xdr:cNvPr>
        <xdr:cNvSpPr txBox="1"/>
      </xdr:nvSpPr>
      <xdr:spPr>
        <a:xfrm>
          <a:off x="0" y="0"/>
          <a:ext cx="66230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1</a:t>
          </a:r>
        </a:p>
        <a:p>
          <a:r>
            <a:rPr lang="sv-SE" sz="1100" b="0" baseline="0"/>
            <a:t>Ett nystartat företag har ett kapital på 10 000 kr. När det startades gjordes en modell för att uppskatta några av företagets ekonomiska händelser.</a:t>
          </a:r>
          <a:endParaRPr lang="sv-SE" sz="1100" b="0" i="1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4FAF0DA-6AD1-437C-B5E8-FCA8FAA6D308}"/>
            </a:ext>
          </a:extLst>
        </xdr:cNvPr>
        <xdr:cNvSpPr txBox="1"/>
      </xdr:nvSpPr>
      <xdr:spPr>
        <a:xfrm>
          <a:off x="0" y="0"/>
          <a:ext cx="735330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2</a:t>
          </a:r>
          <a:endParaRPr lang="sv-SE" sz="1100" b="0" baseline="0"/>
        </a:p>
        <a:p>
          <a:r>
            <a:rPr lang="sv-SE" sz="1100" b="0"/>
            <a:t>Modellen</a:t>
          </a:r>
          <a:r>
            <a:rPr lang="sv-SE" sz="1100" b="0" baseline="0"/>
            <a:t> nedan visar en investeringskalkyl och med hjälp av den ska vi jämföra slutvärde- och nuvärdemetoden.</a:t>
          </a:r>
        </a:p>
        <a:p>
          <a:r>
            <a:rPr lang="sv-SE" sz="1100" b="0" baseline="0"/>
            <a:t>En investeringskalkyl beräknar resultatet genom att subtrahera investeringens totala utgifter från investeringens totala inkomster. Dock måste man först räkna om alla betalningar till samma tidpunkt.</a:t>
          </a:r>
        </a:p>
        <a:p>
          <a:r>
            <a:rPr lang="sv-SE" sz="1100" b="0" baseline="0"/>
            <a:t>För slutvärdemetoden är denna tidpunkt då alla betalningar upphör dvs i slutet av investeringens livslängd.</a:t>
          </a:r>
        </a:p>
        <a:p>
          <a:r>
            <a:rPr lang="sv-SE" sz="1100" b="0" baseline="0"/>
            <a:t>För nuvärdemetoden är tidpunkten då investeringen genomförs dvs i början.</a:t>
          </a:r>
          <a:endParaRPr lang="sv-SE" sz="1100" b="0"/>
        </a:p>
      </xdr:txBody>
    </xdr:sp>
    <xdr:clientData/>
  </xdr:twoCellAnchor>
  <xdr:twoCellAnchor>
    <xdr:from>
      <xdr:col>11</xdr:col>
      <xdr:colOff>11906</xdr:colOff>
      <xdr:row>0</xdr:row>
      <xdr:rowOff>11906</xdr:rowOff>
    </xdr:from>
    <xdr:to>
      <xdr:col>16</xdr:col>
      <xdr:colOff>119062</xdr:colOff>
      <xdr:row>6</xdr:row>
      <xdr:rowOff>142875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79820AAF-0360-4E05-934F-B42ACF25383D}"/>
            </a:ext>
          </a:extLst>
        </xdr:cNvPr>
        <xdr:cNvSpPr/>
      </xdr:nvSpPr>
      <xdr:spPr>
        <a:xfrm>
          <a:off x="7953375" y="11906"/>
          <a:ext cx="3143250" cy="1273969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 i="1"/>
            <a:t>Slutvärdemetoden</a:t>
          </a:r>
          <a:r>
            <a:rPr lang="sv-SE" sz="1100" baseline="0"/>
            <a:t> är det värde en inverstering antar efter ett tidigare valt antal år som sedan beräknas med en kalkylränta.</a:t>
          </a:r>
        </a:p>
        <a:p>
          <a:pPr algn="l"/>
          <a:r>
            <a:rPr lang="sv-SE" sz="1100" i="1" baseline="0"/>
            <a:t>Nuvärdemetoden</a:t>
          </a:r>
          <a:r>
            <a:rPr lang="sv-SE" sz="1100" i="0" baseline="0"/>
            <a:t> används för att jämföra investeringsvärden gjoda under olika år. Alla värden räknas på detta vis om till ett nulägespris.</a:t>
          </a:r>
          <a:endParaRPr lang="sv-SE" sz="1100" i="1" baseline="0"/>
        </a:p>
        <a:p>
          <a:pPr algn="l"/>
          <a:endParaRPr lang="sv-S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ED05CE1-07DF-4653-8112-B8D51FCD0849}"/>
            </a:ext>
          </a:extLst>
        </xdr:cNvPr>
        <xdr:cNvSpPr txBox="1"/>
      </xdr:nvSpPr>
      <xdr:spPr>
        <a:xfrm>
          <a:off x="0" y="0"/>
          <a:ext cx="7442200" cy="1104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v-SE" sz="1100" b="1"/>
            <a:t>UPPGIFT</a:t>
          </a:r>
          <a:r>
            <a:rPr lang="sv-SE" sz="1100" b="1" baseline="0"/>
            <a:t> 2</a:t>
          </a:r>
          <a:endParaRPr lang="sv-SE" sz="1100" b="0" baseline="0"/>
        </a:p>
        <a:p>
          <a:r>
            <a:rPr lang="sv-SE" sz="1100" b="0"/>
            <a:t>Modellen</a:t>
          </a:r>
          <a:r>
            <a:rPr lang="sv-SE" sz="1100" b="0" baseline="0"/>
            <a:t> nedan visar en investeringskalkyl och med hjälp av denna ska vi jämföra slutvärde- och nuvärdemetoden.</a:t>
          </a:r>
        </a:p>
        <a:p>
          <a:r>
            <a:rPr lang="sv-SE" sz="1100" b="0" baseline="0"/>
            <a:t>En investeringskalkyl beräknar resultatet genom att subtrahera investeringens totala utgifter från investeringens totala inkomster. Dock måste man först räkna om alla betalningar till samma tidpunkt.</a:t>
          </a:r>
        </a:p>
        <a:p>
          <a:r>
            <a:rPr lang="sv-SE" sz="1100" b="0" baseline="0"/>
            <a:t>För slutvärdemetoden är denna tidpunkt då alla betalningar upphör dvs i slutet av investeringens livslängd.</a:t>
          </a:r>
        </a:p>
        <a:p>
          <a:r>
            <a:rPr lang="sv-SE" sz="1100" b="0" baseline="0"/>
            <a:t>För nuvärdemetoden är tidpunkten då investeringen genomförs dvs i början.</a:t>
          </a:r>
          <a:endParaRPr lang="sv-SE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D6BE-658A-4F22-981D-CA5AB59BA51D}">
  <sheetPr>
    <tabColor rgb="FF00B0F0"/>
  </sheetPr>
  <dimension ref="A5:E20"/>
  <sheetViews>
    <sheetView zoomScale="80" zoomScaleNormal="80" workbookViewId="0">
      <selection activeCell="B20" sqref="B20"/>
    </sheetView>
  </sheetViews>
  <sheetFormatPr defaultRowHeight="14.5" x14ac:dyDescent="0.35"/>
  <cols>
    <col min="1" max="1" width="16.26953125" bestFit="1" customWidth="1"/>
  </cols>
  <sheetData>
    <row r="5" spans="1:5" x14ac:dyDescent="0.35">
      <c r="A5" t="s">
        <v>9</v>
      </c>
    </row>
    <row r="7" spans="1:5" x14ac:dyDescent="0.35">
      <c r="A7" t="s">
        <v>10</v>
      </c>
    </row>
    <row r="9" spans="1:5" x14ac:dyDescent="0.35">
      <c r="A9" t="s">
        <v>11</v>
      </c>
    </row>
    <row r="11" spans="1:5" x14ac:dyDescent="0.35">
      <c r="A11" s="12"/>
      <c r="B11" s="12">
        <v>1</v>
      </c>
      <c r="C11" s="12">
        <v>2</v>
      </c>
      <c r="D11" s="12">
        <v>3</v>
      </c>
      <c r="E11" s="12">
        <v>4</v>
      </c>
    </row>
    <row r="12" spans="1:5" x14ac:dyDescent="0.35">
      <c r="A12" s="12" t="s">
        <v>4</v>
      </c>
      <c r="B12" s="9">
        <v>11000</v>
      </c>
      <c r="C12" s="9">
        <v>12000</v>
      </c>
      <c r="D12" s="9">
        <v>13000</v>
      </c>
      <c r="E12" s="9">
        <v>14000</v>
      </c>
    </row>
    <row r="13" spans="1:5" x14ac:dyDescent="0.35">
      <c r="A13" s="12" t="s">
        <v>5</v>
      </c>
      <c r="B13" s="9">
        <v>-7000</v>
      </c>
      <c r="C13" s="9">
        <v>-8000</v>
      </c>
      <c r="D13" s="9">
        <v>-9000</v>
      </c>
      <c r="E13" s="9">
        <v>-10000</v>
      </c>
    </row>
    <row r="14" spans="1:5" x14ac:dyDescent="0.35">
      <c r="A14" s="12" t="s">
        <v>0</v>
      </c>
      <c r="B14" s="10"/>
      <c r="C14" s="10"/>
      <c r="D14" s="10"/>
      <c r="E14" s="10"/>
    </row>
    <row r="15" spans="1:5" x14ac:dyDescent="0.35">
      <c r="A15" s="12" t="s">
        <v>6</v>
      </c>
      <c r="B15" s="10"/>
      <c r="C15" s="10"/>
      <c r="D15" s="10"/>
      <c r="E15" s="10"/>
    </row>
    <row r="16" spans="1:5" ht="15" thickBot="1" x14ac:dyDescent="0.4">
      <c r="A16" s="13" t="s">
        <v>2</v>
      </c>
      <c r="B16" s="11"/>
      <c r="C16" s="11"/>
      <c r="D16" s="11"/>
      <c r="E16" s="11"/>
    </row>
    <row r="17" spans="1:5" ht="15" thickTop="1" x14ac:dyDescent="0.35">
      <c r="B17" s="2"/>
      <c r="C17" s="2"/>
      <c r="D17" s="2"/>
      <c r="E17" s="2"/>
    </row>
    <row r="18" spans="1:5" x14ac:dyDescent="0.35">
      <c r="A18" t="s">
        <v>7</v>
      </c>
      <c r="B18" s="2">
        <v>10000</v>
      </c>
      <c r="C18" s="3"/>
      <c r="D18" s="3"/>
      <c r="E18" s="3"/>
    </row>
    <row r="19" spans="1:5" x14ac:dyDescent="0.35">
      <c r="A19" t="s">
        <v>8</v>
      </c>
      <c r="B19" s="1">
        <v>0.1</v>
      </c>
      <c r="C19" s="4"/>
      <c r="D19" s="4"/>
      <c r="E19" s="4"/>
    </row>
    <row r="20" spans="1:5" x14ac:dyDescent="0.35">
      <c r="A20" t="s">
        <v>1</v>
      </c>
      <c r="B20" s="4"/>
      <c r="C20" s="4"/>
      <c r="D20" s="4"/>
      <c r="E20" s="4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7B04-172E-4967-88D5-332DDE8D0095}">
  <sheetPr>
    <tabColor rgb="FF00B050"/>
  </sheetPr>
  <dimension ref="A5:K22"/>
  <sheetViews>
    <sheetView zoomScale="80" zoomScaleNormal="80" workbookViewId="0">
      <selection activeCell="C18" sqref="C18"/>
    </sheetView>
  </sheetViews>
  <sheetFormatPr defaultRowHeight="14.5" x14ac:dyDescent="0.35"/>
  <cols>
    <col min="1" max="1" width="16.26953125" bestFit="1" customWidth="1"/>
    <col min="7" max="7" width="15.453125" bestFit="1" customWidth="1"/>
    <col min="8" max="8" width="9.453125" bestFit="1" customWidth="1"/>
    <col min="9" max="9" width="26" bestFit="1" customWidth="1"/>
    <col min="10" max="10" width="26.1796875" bestFit="1" customWidth="1"/>
    <col min="11" max="11" width="26" bestFit="1" customWidth="1"/>
  </cols>
  <sheetData>
    <row r="5" spans="1:11" x14ac:dyDescent="0.35">
      <c r="A5" t="s">
        <v>9</v>
      </c>
    </row>
    <row r="7" spans="1:11" x14ac:dyDescent="0.35">
      <c r="A7" t="s">
        <v>10</v>
      </c>
    </row>
    <row r="9" spans="1:11" x14ac:dyDescent="0.35">
      <c r="A9" t="s">
        <v>11</v>
      </c>
    </row>
    <row r="10" spans="1:11" x14ac:dyDescent="0.35">
      <c r="G10" s="7" t="s">
        <v>3</v>
      </c>
      <c r="H10" s="7"/>
      <c r="I10" s="7"/>
      <c r="J10" s="7"/>
      <c r="K10" s="7"/>
    </row>
    <row r="11" spans="1:11" x14ac:dyDescent="0.35">
      <c r="A11" s="12"/>
      <c r="B11" s="12">
        <v>1</v>
      </c>
      <c r="C11" s="12">
        <v>2</v>
      </c>
      <c r="D11" s="12">
        <v>3</v>
      </c>
      <c r="E11" s="12">
        <v>4</v>
      </c>
      <c r="H11">
        <v>1</v>
      </c>
      <c r="I11">
        <v>2</v>
      </c>
      <c r="J11">
        <v>3</v>
      </c>
      <c r="K11">
        <v>4</v>
      </c>
    </row>
    <row r="12" spans="1:11" x14ac:dyDescent="0.35">
      <c r="A12" s="12" t="s">
        <v>4</v>
      </c>
      <c r="B12" s="9">
        <v>11000</v>
      </c>
      <c r="C12" s="9">
        <v>12000</v>
      </c>
      <c r="D12" s="9">
        <v>13000</v>
      </c>
      <c r="E12" s="9">
        <v>14000</v>
      </c>
      <c r="G12" t="s">
        <v>4</v>
      </c>
      <c r="H12" s="2">
        <v>11000</v>
      </c>
      <c r="I12" s="2">
        <v>12000</v>
      </c>
      <c r="J12" s="2">
        <v>13000</v>
      </c>
      <c r="K12" s="2">
        <v>14000</v>
      </c>
    </row>
    <row r="13" spans="1:11" x14ac:dyDescent="0.35">
      <c r="A13" s="12" t="s">
        <v>5</v>
      </c>
      <c r="B13" s="9">
        <v>-7000</v>
      </c>
      <c r="C13" s="9">
        <v>-8000</v>
      </c>
      <c r="D13" s="9">
        <v>-9000</v>
      </c>
      <c r="E13" s="9">
        <v>-10000</v>
      </c>
      <c r="G13" s="14" t="s">
        <v>5</v>
      </c>
      <c r="H13" s="15">
        <v>-7000</v>
      </c>
      <c r="I13" s="15">
        <v>-8000</v>
      </c>
      <c r="J13" s="15">
        <v>-9000</v>
      </c>
      <c r="K13" s="15">
        <v>-10000</v>
      </c>
    </row>
    <row r="14" spans="1:11" x14ac:dyDescent="0.35">
      <c r="A14" s="12" t="s">
        <v>0</v>
      </c>
      <c r="B14" s="10">
        <f>B12+B13</f>
        <v>4000</v>
      </c>
      <c r="C14" s="10">
        <f t="shared" ref="C14:E14" si="0">C12+C13</f>
        <v>4000</v>
      </c>
      <c r="D14" s="10">
        <f t="shared" si="0"/>
        <v>4000</v>
      </c>
      <c r="E14" s="10">
        <f t="shared" si="0"/>
        <v>4000</v>
      </c>
      <c r="G14" s="14" t="s">
        <v>0</v>
      </c>
      <c r="H14" s="16" t="str">
        <f ca="1">_xlfn.FORMULATEXT(B14)</f>
        <v>=B12+B13</v>
      </c>
      <c r="I14" s="16" t="str">
        <f t="shared" ref="I14:J14" ca="1" si="1">_xlfn.FORMULATEXT(C14)</f>
        <v>=C12+C13</v>
      </c>
      <c r="J14" s="16" t="str">
        <f t="shared" ca="1" si="1"/>
        <v>=D12+D13</v>
      </c>
      <c r="K14" s="16" t="str">
        <f ca="1">_xlfn.FORMULATEXT(E14)</f>
        <v>=E12+E13</v>
      </c>
    </row>
    <row r="15" spans="1:11" x14ac:dyDescent="0.35">
      <c r="A15" s="12" t="s">
        <v>6</v>
      </c>
      <c r="B15" s="10">
        <f>C18-B18</f>
        <v>-52.592036063111664</v>
      </c>
      <c r="C15" s="10">
        <f t="shared" ref="C15:D15" si="2">D18-C18</f>
        <v>-3005.2592036063106</v>
      </c>
      <c r="D15" s="10">
        <f t="shared" si="2"/>
        <v>-3305.7851239669417</v>
      </c>
      <c r="E15" s="10">
        <f>F18-E18</f>
        <v>-3636.363636363636</v>
      </c>
      <c r="G15" s="14" t="s">
        <v>6</v>
      </c>
      <c r="H15" s="16" t="str">
        <f ca="1">_xlfn.FORMULATEXT(B15)</f>
        <v>=C18-B18</v>
      </c>
      <c r="I15" s="16" t="str">
        <f ca="1">_xlfn.FORMULATEXT(C15)</f>
        <v>=D18-C18</v>
      </c>
      <c r="J15" s="16" t="str">
        <f ca="1">_xlfn.FORMULATEXT(D15)</f>
        <v>=E18-D18</v>
      </c>
      <c r="K15" s="16" t="str">
        <f ca="1">_xlfn.FORMULATEXT(E15)</f>
        <v>=F18-E18</v>
      </c>
    </row>
    <row r="16" spans="1:11" ht="15" thickBot="1" x14ac:dyDescent="0.4">
      <c r="A16" s="13" t="s">
        <v>2</v>
      </c>
      <c r="B16" s="11">
        <f>B14+B15</f>
        <v>3947.4079639368883</v>
      </c>
      <c r="C16" s="11">
        <f>C14+C15</f>
        <v>994.74079639368938</v>
      </c>
      <c r="D16" s="11">
        <f t="shared" ref="D16:E16" si="3">D14+D15</f>
        <v>694.21487603305832</v>
      </c>
      <c r="E16" s="11">
        <f t="shared" si="3"/>
        <v>363.63636363636397</v>
      </c>
      <c r="G16" s="14" t="s">
        <v>2</v>
      </c>
      <c r="H16" s="16" t="str">
        <f ca="1">_xlfn.FORMULATEXT(B16)</f>
        <v>=B14+B15</v>
      </c>
      <c r="I16" s="16" t="str">
        <f ca="1">_xlfn.FORMULATEXT(C16)</f>
        <v>=C14+C15</v>
      </c>
      <c r="J16" s="16" t="str">
        <f ca="1">_xlfn.FORMULATEXT(D16)</f>
        <v>=D14+D15</v>
      </c>
      <c r="K16" s="16" t="str">
        <f ca="1">_xlfn.FORMULATEXT(E16)</f>
        <v>=E14+E15</v>
      </c>
    </row>
    <row r="17" spans="1:11" ht="15" thickTop="1" x14ac:dyDescent="0.35">
      <c r="B17" s="2"/>
      <c r="C17" s="2"/>
      <c r="D17" s="2"/>
      <c r="E17" s="2"/>
      <c r="H17" s="2"/>
      <c r="I17" s="2"/>
      <c r="J17" s="2"/>
      <c r="K17" s="2"/>
    </row>
    <row r="18" spans="1:11" x14ac:dyDescent="0.35">
      <c r="A18" t="s">
        <v>7</v>
      </c>
      <c r="B18" s="2">
        <v>10000</v>
      </c>
      <c r="C18" s="3">
        <f>NPV(C19,C14:E14)</f>
        <v>9947.4079639368883</v>
      </c>
      <c r="D18" s="3">
        <f>NPV(D19,D14:E14)</f>
        <v>6942.1487603305777</v>
      </c>
      <c r="E18" s="3">
        <f>NPV(E19,E14)</f>
        <v>3636.363636363636</v>
      </c>
      <c r="G18" t="s">
        <v>7</v>
      </c>
      <c r="H18" s="2">
        <v>10000</v>
      </c>
      <c r="I18" s="3" t="str">
        <f t="shared" ref="I18:K20" ca="1" si="4">_xlfn.FORMULATEXT(C18)</f>
        <v>=NETNUVÄRDE(C19;C14:E14)</v>
      </c>
      <c r="J18" s="3" t="str">
        <f t="shared" ca="1" si="4"/>
        <v>=NETNUVÄRDE(D19;D14:E14)</v>
      </c>
      <c r="K18" s="3" t="str">
        <f t="shared" ca="1" si="4"/>
        <v>=NETNUVÄRDE(E19;E14)</v>
      </c>
    </row>
    <row r="19" spans="1:11" x14ac:dyDescent="0.35">
      <c r="A19" t="s">
        <v>8</v>
      </c>
      <c r="B19" s="1">
        <v>0.1</v>
      </c>
      <c r="C19" s="4">
        <f>B19</f>
        <v>0.1</v>
      </c>
      <c r="D19" s="4">
        <f t="shared" ref="D19:E19" si="5">C19</f>
        <v>0.1</v>
      </c>
      <c r="E19" s="4">
        <f t="shared" si="5"/>
        <v>0.1</v>
      </c>
      <c r="G19" t="s">
        <v>8</v>
      </c>
      <c r="H19" s="1">
        <v>0.1</v>
      </c>
      <c r="I19" s="3" t="str">
        <f t="shared" ca="1" si="4"/>
        <v>=B19</v>
      </c>
      <c r="J19" s="3" t="str">
        <f t="shared" ca="1" si="4"/>
        <v>=C19</v>
      </c>
      <c r="K19" s="3" t="str">
        <f t="shared" ca="1" si="4"/>
        <v>=D19</v>
      </c>
    </row>
    <row r="20" spans="1:11" x14ac:dyDescent="0.35">
      <c r="A20" t="s">
        <v>1</v>
      </c>
      <c r="B20" s="4">
        <f>B16/B18</f>
        <v>0.39474079639368881</v>
      </c>
      <c r="C20" s="4">
        <f t="shared" ref="C20:E20" si="6">C16/C18</f>
        <v>0.10000000000000006</v>
      </c>
      <c r="D20" s="4">
        <f t="shared" si="6"/>
        <v>0.10000000000000007</v>
      </c>
      <c r="E20" s="4">
        <f t="shared" si="6"/>
        <v>0.1000000000000001</v>
      </c>
      <c r="G20" t="s">
        <v>1</v>
      </c>
      <c r="H20" s="3" t="str">
        <f ca="1">_xlfn.FORMULATEXT(B20)</f>
        <v>=B16/B18</v>
      </c>
      <c r="I20" s="3" t="str">
        <f t="shared" ca="1" si="4"/>
        <v>=C16/C18</v>
      </c>
      <c r="J20" s="3" t="str">
        <f t="shared" ca="1" si="4"/>
        <v>=D16/D18</v>
      </c>
      <c r="K20" s="3" t="str">
        <f t="shared" ca="1" si="4"/>
        <v>=E16/E18</v>
      </c>
    </row>
    <row r="22" spans="1:11" x14ac:dyDescent="0.35">
      <c r="A22" t="s">
        <v>20</v>
      </c>
    </row>
  </sheetData>
  <pageMargins left="0.7" right="0.7" top="0.75" bottom="0.75" header="0.3" footer="0.3"/>
  <ignoredErrors>
    <ignoredError sqref="B15:E1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CEA3-4A03-4D95-855F-8DBA99F3C164}">
  <sheetPr>
    <tabColor rgb="FF00B0F0"/>
  </sheetPr>
  <dimension ref="A8:H17"/>
  <sheetViews>
    <sheetView zoomScale="80" zoomScaleNormal="80" workbookViewId="0">
      <selection activeCell="H18" sqref="H18"/>
    </sheetView>
  </sheetViews>
  <sheetFormatPr defaultRowHeight="14.5" x14ac:dyDescent="0.35"/>
  <cols>
    <col min="1" max="1" width="28" bestFit="1" customWidth="1"/>
  </cols>
  <sheetData>
    <row r="8" spans="1:8" x14ac:dyDescent="0.35">
      <c r="A8" t="s">
        <v>19</v>
      </c>
    </row>
    <row r="10" spans="1:8" x14ac:dyDescent="0.35">
      <c r="A10" s="12"/>
      <c r="B10" s="12">
        <v>0</v>
      </c>
      <c r="C10" s="12">
        <v>1</v>
      </c>
      <c r="D10" s="12">
        <v>2</v>
      </c>
      <c r="E10" s="12">
        <v>3</v>
      </c>
      <c r="F10" s="12">
        <v>4</v>
      </c>
    </row>
    <row r="11" spans="1:8" x14ac:dyDescent="0.35">
      <c r="A11" s="12" t="s">
        <v>12</v>
      </c>
      <c r="B11" s="9">
        <v>650000</v>
      </c>
      <c r="C11" s="8"/>
      <c r="D11" s="8"/>
      <c r="E11" s="8"/>
      <c r="F11" s="8"/>
    </row>
    <row r="12" spans="1:8" x14ac:dyDescent="0.35">
      <c r="A12" s="12" t="s">
        <v>13</v>
      </c>
      <c r="B12" s="8"/>
      <c r="C12" s="9">
        <v>600000</v>
      </c>
      <c r="D12" s="9">
        <v>600000</v>
      </c>
      <c r="E12" s="9">
        <v>500000</v>
      </c>
      <c r="F12" s="9">
        <v>400000</v>
      </c>
    </row>
    <row r="13" spans="1:8" x14ac:dyDescent="0.35">
      <c r="A13" s="12" t="s">
        <v>14</v>
      </c>
      <c r="B13" s="8"/>
      <c r="C13" s="9">
        <v>-300000</v>
      </c>
      <c r="D13" s="9">
        <v>-300000</v>
      </c>
      <c r="E13" s="9">
        <v>-400000</v>
      </c>
      <c r="F13" s="9">
        <v>-200000</v>
      </c>
    </row>
    <row r="14" spans="1:8" x14ac:dyDescent="0.35">
      <c r="A14" s="12" t="s">
        <v>15</v>
      </c>
      <c r="B14" s="8"/>
      <c r="C14" s="24">
        <f>C12+C13</f>
        <v>300000</v>
      </c>
      <c r="D14" s="24">
        <f>D12+D13</f>
        <v>300000</v>
      </c>
      <c r="E14" s="24">
        <f>E12+E13</f>
        <v>100000</v>
      </c>
      <c r="F14" s="24">
        <f t="shared" ref="F14" si="0">F12+F13</f>
        <v>200000</v>
      </c>
    </row>
    <row r="15" spans="1:8" x14ac:dyDescent="0.35">
      <c r="G15" t="s">
        <v>2</v>
      </c>
      <c r="H15" t="s">
        <v>18</v>
      </c>
    </row>
    <row r="16" spans="1:8" x14ac:dyDescent="0.35">
      <c r="A16" s="12" t="s">
        <v>16</v>
      </c>
      <c r="B16" s="10"/>
      <c r="C16" s="10"/>
      <c r="D16" s="10"/>
      <c r="E16" s="10"/>
      <c r="F16" s="10"/>
      <c r="G16" s="10"/>
      <c r="H16" s="18">
        <v>0.1</v>
      </c>
    </row>
    <row r="17" spans="1:8" x14ac:dyDescent="0.35">
      <c r="A17" s="12" t="s">
        <v>17</v>
      </c>
      <c r="B17" s="10"/>
      <c r="C17" s="10"/>
      <c r="D17" s="10"/>
      <c r="E17" s="10"/>
      <c r="F17" s="10"/>
      <c r="G17" s="10"/>
      <c r="H17" s="18">
        <v>0.1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C376-B07F-402E-BB2B-0A89C0CCADB5}">
  <sheetPr>
    <tabColor rgb="FF00B050"/>
  </sheetPr>
  <dimension ref="A8:Q17"/>
  <sheetViews>
    <sheetView tabSelected="1" zoomScale="80" zoomScaleNormal="80" workbookViewId="0">
      <selection activeCell="F16" sqref="F16"/>
    </sheetView>
  </sheetViews>
  <sheetFormatPr defaultRowHeight="14.5" x14ac:dyDescent="0.35"/>
  <cols>
    <col min="1" max="1" width="28" bestFit="1" customWidth="1"/>
    <col min="10" max="10" width="25.81640625" bestFit="1" customWidth="1"/>
    <col min="11" max="11" width="18.54296875" customWidth="1"/>
    <col min="12" max="12" width="18.1796875" bestFit="1" customWidth="1"/>
    <col min="13" max="13" width="18.453125" bestFit="1" customWidth="1"/>
    <col min="14" max="14" width="18.1796875" bestFit="1" customWidth="1"/>
    <col min="15" max="15" width="17.453125" bestFit="1" customWidth="1"/>
    <col min="16" max="16" width="16.81640625" bestFit="1" customWidth="1"/>
    <col min="17" max="17" width="5.81640625" bestFit="1" customWidth="1"/>
  </cols>
  <sheetData>
    <row r="8" spans="1:17" x14ac:dyDescent="0.35">
      <c r="A8" t="s">
        <v>19</v>
      </c>
    </row>
    <row r="9" spans="1:17" x14ac:dyDescent="0.35">
      <c r="J9" s="17" t="s">
        <v>3</v>
      </c>
      <c r="K9" s="17"/>
      <c r="L9" s="17"/>
      <c r="M9" s="17"/>
      <c r="N9" s="17"/>
      <c r="O9" s="17"/>
      <c r="P9" s="17"/>
      <c r="Q9" s="17"/>
    </row>
    <row r="10" spans="1:17" x14ac:dyDescent="0.35">
      <c r="A10" s="25"/>
      <c r="B10" s="25">
        <v>0</v>
      </c>
      <c r="C10" s="25">
        <v>1</v>
      </c>
      <c r="D10" s="25">
        <v>2</v>
      </c>
      <c r="E10" s="25">
        <v>3</v>
      </c>
      <c r="F10" s="25">
        <v>4</v>
      </c>
      <c r="K10" s="5">
        <v>0</v>
      </c>
      <c r="L10" s="5">
        <v>1</v>
      </c>
      <c r="M10" s="5">
        <v>2</v>
      </c>
      <c r="N10" s="5">
        <v>3</v>
      </c>
      <c r="O10" s="5">
        <v>4</v>
      </c>
    </row>
    <row r="11" spans="1:17" x14ac:dyDescent="0.35">
      <c r="A11" s="25" t="s">
        <v>12</v>
      </c>
      <c r="B11" s="9">
        <v>650000</v>
      </c>
      <c r="C11" s="8"/>
      <c r="D11" s="8"/>
      <c r="E11" s="8"/>
      <c r="F11" s="8"/>
      <c r="J11" t="s">
        <v>12</v>
      </c>
      <c r="K11" s="19">
        <v>650000</v>
      </c>
      <c r="L11" s="20"/>
      <c r="M11" s="20"/>
      <c r="N11" s="20"/>
      <c r="O11" s="20"/>
      <c r="P11" s="20"/>
      <c r="Q11" s="20"/>
    </row>
    <row r="12" spans="1:17" x14ac:dyDescent="0.35">
      <c r="A12" s="25" t="s">
        <v>13</v>
      </c>
      <c r="B12" s="8"/>
      <c r="C12" s="9">
        <v>600000</v>
      </c>
      <c r="D12" s="9">
        <v>600000</v>
      </c>
      <c r="E12" s="9">
        <v>500000</v>
      </c>
      <c r="F12" s="9">
        <v>400000</v>
      </c>
      <c r="J12" t="s">
        <v>13</v>
      </c>
      <c r="K12" s="20"/>
      <c r="L12" s="19">
        <v>600000</v>
      </c>
      <c r="M12" s="19">
        <v>600000</v>
      </c>
      <c r="N12" s="19">
        <v>500000</v>
      </c>
      <c r="O12" s="19">
        <v>400000</v>
      </c>
      <c r="P12" s="20"/>
      <c r="Q12" s="20"/>
    </row>
    <row r="13" spans="1:17" x14ac:dyDescent="0.35">
      <c r="A13" s="25" t="s">
        <v>14</v>
      </c>
      <c r="B13" s="8"/>
      <c r="C13" s="9">
        <v>-300000</v>
      </c>
      <c r="D13" s="9">
        <v>-300000</v>
      </c>
      <c r="E13" s="9">
        <v>-400000</v>
      </c>
      <c r="F13" s="9">
        <v>-200000</v>
      </c>
      <c r="J13" t="s">
        <v>14</v>
      </c>
      <c r="K13" s="20"/>
      <c r="L13" s="19">
        <v>-300000</v>
      </c>
      <c r="M13" s="19">
        <v>-300000</v>
      </c>
      <c r="N13" s="19">
        <v>-400000</v>
      </c>
      <c r="O13" s="19">
        <v>-200000</v>
      </c>
      <c r="P13" s="20"/>
      <c r="Q13" s="20"/>
    </row>
    <row r="14" spans="1:17" x14ac:dyDescent="0.35">
      <c r="A14" s="25" t="s">
        <v>15</v>
      </c>
      <c r="B14" s="8"/>
      <c r="C14" s="24">
        <f>C12+C13</f>
        <v>300000</v>
      </c>
      <c r="D14" s="24">
        <f t="shared" ref="D14:F14" si="0">D12+D13</f>
        <v>300000</v>
      </c>
      <c r="E14" s="24">
        <f t="shared" si="0"/>
        <v>100000</v>
      </c>
      <c r="F14" s="24">
        <f t="shared" si="0"/>
        <v>200000</v>
      </c>
      <c r="J14" t="s">
        <v>15</v>
      </c>
      <c r="K14" s="20"/>
      <c r="L14" s="21" t="str">
        <f ca="1">_xlfn.FORMULATEXT(C14)</f>
        <v>=C12+C13</v>
      </c>
      <c r="M14" s="21" t="str">
        <f t="shared" ref="M14:O14" ca="1" si="1">_xlfn.FORMULATEXT(D14)</f>
        <v>=D12+D13</v>
      </c>
      <c r="N14" s="21" t="str">
        <f t="shared" ca="1" si="1"/>
        <v>=E12+E13</v>
      </c>
      <c r="O14" s="21" t="str">
        <f t="shared" ca="1" si="1"/>
        <v>=F12+F13</v>
      </c>
      <c r="P14" s="20"/>
      <c r="Q14" s="20"/>
    </row>
    <row r="15" spans="1:17" x14ac:dyDescent="0.35">
      <c r="A15" s="6"/>
      <c r="G15" s="26" t="s">
        <v>2</v>
      </c>
      <c r="H15" s="26" t="s">
        <v>18</v>
      </c>
      <c r="K15" s="20"/>
      <c r="L15" s="20"/>
      <c r="M15" s="20"/>
      <c r="N15" s="20"/>
      <c r="O15" s="20"/>
      <c r="P15" s="5" t="s">
        <v>2</v>
      </c>
      <c r="Q15" s="5" t="s">
        <v>18</v>
      </c>
    </row>
    <row r="16" spans="1:17" x14ac:dyDescent="0.35">
      <c r="A16" s="25" t="s">
        <v>16</v>
      </c>
      <c r="B16" s="10">
        <f>-B11*(1+$H16)^F10</f>
        <v>-951665.00000000023</v>
      </c>
      <c r="C16" s="10">
        <f>C14*(1+$H16)^E10</f>
        <v>399300.00000000012</v>
      </c>
      <c r="D16" s="10">
        <f>D14*(1+$H16)^D10</f>
        <v>363000.00000000006</v>
      </c>
      <c r="E16" s="10">
        <f>E14*(1+$H16)^C10</f>
        <v>110000.00000000001</v>
      </c>
      <c r="F16" s="10">
        <f>F14</f>
        <v>200000</v>
      </c>
      <c r="G16" s="10">
        <f>SUM(B16:F16)</f>
        <v>120634.99999999996</v>
      </c>
      <c r="H16" s="18">
        <v>0.1</v>
      </c>
      <c r="J16" t="s">
        <v>16</v>
      </c>
      <c r="K16" s="22" t="str">
        <f ca="1">_xlfn.FORMULATEXT(B16)</f>
        <v>=-B11*(1+$H16)^F10</v>
      </c>
      <c r="L16" s="22" t="str">
        <f t="shared" ref="L16:P17" ca="1" si="2">_xlfn.FORMULATEXT(C16)</f>
        <v>=C14*(1+$H16)^E10</v>
      </c>
      <c r="M16" s="22" t="str">
        <f t="shared" ca="1" si="2"/>
        <v>=D14*(1+$H16)^D10</v>
      </c>
      <c r="N16" s="22" t="str">
        <f t="shared" ca="1" si="2"/>
        <v>=E14*(1+$H16)^C10</v>
      </c>
      <c r="O16" s="22" t="str">
        <f t="shared" ca="1" si="2"/>
        <v>=F14</v>
      </c>
      <c r="P16" s="22" t="str">
        <f t="shared" ca="1" si="2"/>
        <v>=SUMMA(B16:F16)</v>
      </c>
      <c r="Q16" s="23">
        <v>0.1</v>
      </c>
    </row>
    <row r="17" spans="1:17" x14ac:dyDescent="0.35">
      <c r="A17" s="25" t="s">
        <v>17</v>
      </c>
      <c r="B17" s="10">
        <f>-B11</f>
        <v>-650000</v>
      </c>
      <c r="C17" s="10">
        <f>C14/(1+$H17)^C10</f>
        <v>272727.27272727271</v>
      </c>
      <c r="D17" s="10">
        <f>D14/(1+$H17)^D10</f>
        <v>247933.88429752062</v>
      </c>
      <c r="E17" s="10">
        <f>E14/(1+$H17)^E10</f>
        <v>75131.480090157755</v>
      </c>
      <c r="F17" s="10">
        <f>F14/(1+$H17)^F10</f>
        <v>136602.69107301411</v>
      </c>
      <c r="G17" s="10">
        <f>SUM(B17:F17)</f>
        <v>82395.328187965191</v>
      </c>
      <c r="H17" s="18">
        <v>0.1</v>
      </c>
      <c r="J17" t="s">
        <v>17</v>
      </c>
      <c r="K17" s="22" t="str">
        <f ca="1">_xlfn.FORMULATEXT(B17)</f>
        <v>=-B11</v>
      </c>
      <c r="L17" s="22" t="str">
        <f t="shared" ca="1" si="2"/>
        <v>=C14/(1+$H17)^C10</v>
      </c>
      <c r="M17" s="22" t="str">
        <f t="shared" ca="1" si="2"/>
        <v>=D14/(1+$H17)^D10</v>
      </c>
      <c r="N17" s="22" t="str">
        <f t="shared" ca="1" si="2"/>
        <v>=E14/(1+$H17)^E10</v>
      </c>
      <c r="O17" s="22" t="str">
        <f t="shared" ca="1" si="2"/>
        <v>=F14/(1+$H17)^F10</v>
      </c>
      <c r="P17" s="22" t="str">
        <f t="shared" ca="1" si="2"/>
        <v>=SUMMA(B17:F17)</v>
      </c>
      <c r="Q17" s="23">
        <v>0.1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1</vt:lpstr>
      <vt:lpstr>Facit 1</vt:lpstr>
      <vt:lpstr>2</vt:lpstr>
      <vt:lpstr>Facit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Johansson</dc:creator>
  <cp:lastModifiedBy>Marcus Andersson</cp:lastModifiedBy>
  <dcterms:created xsi:type="dcterms:W3CDTF">2017-10-09T17:02:31Z</dcterms:created>
  <dcterms:modified xsi:type="dcterms:W3CDTF">2017-12-06T17:19:59Z</dcterms:modified>
</cp:coreProperties>
</file>