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4" rupBuild="18625"/>
  <workbookPr defaultThemeVersion="124226"/>
  <mc:AlternateContent xmlns:mc="http://schemas.openxmlformats.org/markup-compatibility/2006">
    <mc:Choice Requires="x15">
      <x15ac:absPath xmlns:x15ac="http://schemas.microsoft.com/office/spreadsheetml/2010/11/ac" url="C:\Users\mhand\Documents\Learnesy\Kurser och utbildning\Uppgifter och case\Andreas J\Learnasy - Exceluppgifter 2\"/>
    </mc:Choice>
  </mc:AlternateContent>
  <bookViews>
    <workbookView xWindow="0" yWindow="0" windowWidth="19200" windowHeight="6940" xr2:uid="{00000000-000D-0000-FFFF-FFFF00000000}"/>
  </bookViews>
  <sheets>
    <sheet name="1" sheetId="15" r:id="rId1"/>
    <sheet name="Facit 1" sheetId="19" r:id="rId2"/>
    <sheet name="2" sheetId="13" r:id="rId3"/>
    <sheet name="Facit 2" sheetId="20" r:id="rId4"/>
    <sheet name="3" sheetId="17" r:id="rId5"/>
    <sheet name="Facit 3" sheetId="21" r:id="rId6"/>
  </sheets>
  <calcPr calcId="171027"/>
</workbook>
</file>

<file path=xl/calcChain.xml><?xml version="1.0" encoding="utf-8"?>
<calcChain xmlns="http://schemas.openxmlformats.org/spreadsheetml/2006/main">
  <c r="B23" i="17" l="1"/>
  <c r="B23" i="21"/>
  <c r="D17" i="21"/>
  <c r="J16" i="21"/>
  <c r="J17" i="21"/>
  <c r="J15" i="21"/>
  <c r="C15" i="19" l="1"/>
  <c r="B15" i="21" l="1"/>
  <c r="C21" i="20"/>
  <c r="D21" i="20" s="1"/>
  <c r="E21" i="20" s="1"/>
  <c r="C20" i="20"/>
  <c r="D20" i="20" s="1"/>
  <c r="E20" i="20" s="1"/>
  <c r="C19" i="20"/>
  <c r="D19" i="20" s="1"/>
  <c r="E19" i="20" s="1"/>
  <c r="C18" i="20"/>
  <c r="C17" i="20"/>
  <c r="D17" i="20" s="1"/>
  <c r="E17" i="20" s="1"/>
  <c r="C16" i="20"/>
  <c r="D27" i="20" s="1"/>
  <c r="D28" i="20" s="1"/>
  <c r="C14" i="20"/>
  <c r="C16" i="19"/>
  <c r="C14" i="19"/>
  <c r="C13" i="19"/>
  <c r="C12" i="19"/>
  <c r="C11" i="19"/>
  <c r="C9" i="19"/>
  <c r="J17" i="20"/>
  <c r="J16" i="20"/>
  <c r="K17" i="21"/>
  <c r="J14" i="20"/>
  <c r="D17" i="19"/>
  <c r="K16" i="21"/>
  <c r="J21" i="20"/>
  <c r="H16" i="21"/>
  <c r="H22" i="20"/>
  <c r="I17" i="21"/>
  <c r="D9" i="19"/>
  <c r="I14" i="20"/>
  <c r="I20" i="20"/>
  <c r="H21" i="20"/>
  <c r="I16" i="21"/>
  <c r="J20" i="20"/>
  <c r="H17" i="20"/>
  <c r="D15" i="19"/>
  <c r="H14" i="20"/>
  <c r="H20" i="20"/>
  <c r="I22" i="20"/>
  <c r="I21" i="20"/>
  <c r="K15" i="21"/>
  <c r="H15" i="21"/>
  <c r="D13" i="19"/>
  <c r="L15" i="21"/>
  <c r="I15" i="21"/>
  <c r="I18" i="20"/>
  <c r="D12" i="19"/>
  <c r="C23" i="21"/>
  <c r="L18" i="21"/>
  <c r="J22" i="20"/>
  <c r="H16" i="20"/>
  <c r="H19" i="20"/>
  <c r="I28" i="20"/>
  <c r="D11" i="19"/>
  <c r="D16" i="19"/>
  <c r="I19" i="20"/>
  <c r="D14" i="19"/>
  <c r="L17" i="21"/>
  <c r="I27" i="20"/>
  <c r="H18" i="20"/>
  <c r="L16" i="21"/>
  <c r="J18" i="20"/>
  <c r="I16" i="20"/>
  <c r="I17" i="20"/>
  <c r="J19" i="20"/>
  <c r="C17" i="19" l="1"/>
  <c r="B16" i="21"/>
  <c r="D18" i="20"/>
  <c r="E18" i="20" s="1"/>
  <c r="D14" i="20"/>
  <c r="E14" i="20" s="1"/>
  <c r="C22" i="20"/>
  <c r="D16" i="20"/>
  <c r="C17" i="21" l="1"/>
  <c r="D22" i="20"/>
  <c r="E16" i="20"/>
  <c r="E22" i="20" s="1"/>
  <c r="C15" i="21" l="1"/>
  <c r="C16" i="21" s="1"/>
  <c r="D15" i="21" l="1"/>
  <c r="D16" i="21" l="1"/>
  <c r="E17" i="21"/>
  <c r="E15" i="21"/>
  <c r="E16" i="21" s="1"/>
  <c r="F17" i="21" l="1"/>
  <c r="F15" i="21"/>
  <c r="F16" i="21" s="1"/>
  <c r="F18" i="21"/>
</calcChain>
</file>

<file path=xl/sharedStrings.xml><?xml version="1.0" encoding="utf-8"?>
<sst xmlns="http://schemas.openxmlformats.org/spreadsheetml/2006/main" count="89" uniqueCount="34">
  <si>
    <t>Tillgångar</t>
  </si>
  <si>
    <t>Räntabilitet</t>
  </si>
  <si>
    <t>Aktiekapital</t>
  </si>
  <si>
    <t>Uppskrivningsfond</t>
  </si>
  <si>
    <t>Överkursfond</t>
  </si>
  <si>
    <t>Balanserad vinst</t>
  </si>
  <si>
    <t>Årets vinst</t>
  </si>
  <si>
    <t>Skulder</t>
  </si>
  <si>
    <t>Summa eget kapital och skulder</t>
  </si>
  <si>
    <t>Balansering av vinst från föregående år</t>
  </si>
  <si>
    <t>Utbetalning av utdelning</t>
  </si>
  <si>
    <t>Nyemission: Aktiekapital</t>
  </si>
  <si>
    <t>Nyemmistion: Fritt kapital</t>
  </si>
  <si>
    <t>Uppskrivning anläggningstillgång</t>
  </si>
  <si>
    <t>Fondemission: Överföring fritt kapital</t>
  </si>
  <si>
    <t>Fondemission: Överföring bundet kapital</t>
  </si>
  <si>
    <t>Formler</t>
  </si>
  <si>
    <t>ÅR</t>
  </si>
  <si>
    <r>
      <t>(Nyemission för bundet och fritt kapital räknas ut såhär: =1/3*</t>
    </r>
    <r>
      <rPr>
        <i/>
        <sz val="11"/>
        <color theme="1"/>
        <rFont val="Calibri"/>
        <family val="2"/>
        <scheme val="minor"/>
      </rPr>
      <t>Tillgångar</t>
    </r>
    <r>
      <rPr>
        <sz val="11"/>
        <color theme="1"/>
        <rFont val="Calibri"/>
        <family val="2"/>
        <scheme val="minor"/>
      </rPr>
      <t xml:space="preserve"> samt: =</t>
    </r>
    <r>
      <rPr>
        <i/>
        <sz val="11"/>
        <color theme="1"/>
        <rFont val="Calibri"/>
        <family val="2"/>
        <scheme val="minor"/>
      </rPr>
      <t>Tillgångar</t>
    </r>
    <r>
      <rPr>
        <sz val="11"/>
        <color theme="1"/>
        <rFont val="Calibri"/>
        <family val="2"/>
        <scheme val="minor"/>
      </rPr>
      <t>/100*(120-80) )</t>
    </r>
  </si>
  <si>
    <t>Resultat/Aktie</t>
  </si>
  <si>
    <t>Utdelning/Aktie</t>
  </si>
  <si>
    <t>Kapitalinsats/Aktie</t>
  </si>
  <si>
    <t>Avkastning</t>
  </si>
  <si>
    <t>Likvidisering</t>
  </si>
  <si>
    <t>Marknadsvärde</t>
  </si>
  <si>
    <t>b) Fyll nu i de orangea cellerna som räknar ut resultat och utdelning för kommande år.</t>
  </si>
  <si>
    <t xml:space="preserve"> Resultat/Aktie är kapitalinsatsens räntabilitet och utdelningen är den andel som INTE återinvesteras.</t>
  </si>
  <si>
    <t>Andel som återinvesteras</t>
  </si>
  <si>
    <t>c) Fyll nu i den sista tomma rutan (blå). Cellen ska räkna ut den ackumulerade kapitalinsatsen som återbetalas år 10.</t>
  </si>
  <si>
    <t>a) Gör om formlerna i cellerna C14:C22 så de tar hänsyn till händelserna i C25:31.</t>
  </si>
  <si>
    <t>b) Kopiera de uppdaterade formlerna till kolumnerna D och E.</t>
  </si>
  <si>
    <t>c) Uppdatera värdena i raderna 25:31 för respektive år till de som finns markerade i notisrutorna. Förstår du hur allt hänger ihop?</t>
  </si>
  <si>
    <t>a) Fyll i de tomma gula cellerna som räknar ut årets resultat och utdelningen för år ett.</t>
  </si>
  <si>
    <t>a) Fyll i de tomma gula cellerna så de ändras om kolumn B ändras samt tar hänsyn till 'Årets vinst' i C19.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</si>
</sst>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0.00\ &quot;kr&quot;;[Red]\-#,##0.00\ &quot;kr&quot;"/>
  </numFmts>
  <fonts count="3" x14ac:knownFonts="1">
    <font>
      <sz val="11"/>
      <color theme="1"/>
      <name val="Calibri"/>
      <family val="2"/>
      <scheme val="minor"/>
    </font>
    <font>
      <sz val="11"/>
      <color theme="1"/>
      <name val="Calibri"/>
      <family val="2"/>
      <scheme val="minor"/>
    </font>
    <font>
      <i/>
      <sz val="11"/>
      <color theme="1"/>
      <name val="Calibri"/>
      <family val="2"/>
      <scheme val="minor"/>
    </font>
  </fonts>
  <fills count="6">
    <fill>
      <patternFill patternType="none"/>
    </fill>
    <fill>
      <patternFill patternType="gray125"/>
    </fill>
    <fill>
      <patternFill patternType="solid">
        <fgColor rgb="FFFFFF99"/>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5" tint="0.59999389629810485"/>
        <bgColor indexed="64"/>
      </patternFill>
    </fill>
  </fills>
  <borders count="2">
    <border>
      <left/>
      <right/>
      <top/>
      <bottom/>
      <diagonal/>
    </border>
    <border>
      <left/>
      <right/>
      <top/>
      <bottom style="thin">
        <color indexed="64"/>
      </bottom>
      <diagonal/>
    </border>
  </borders>
  <cellStyleXfs count="2">
    <xf numFmtId="0" fontId="0" fillId="0" borderId="0"/>
    <xf numFmtId="9" fontId="1" fillId="0" borderId="0" applyFont="0" applyFill="0" applyBorder="0" applyAlignment="0" applyProtection="0"/>
  </cellStyleXfs>
  <cellXfs count="23">
    <xf numFmtId="0" fontId="0" fillId="0" borderId="0" xfId="0"/>
    <xf numFmtId="0" fontId="0" fillId="0" borderId="1" xfId="0" applyBorder="1"/>
    <xf numFmtId="0" fontId="0" fillId="0" borderId="0" xfId="0" applyFill="1"/>
    <xf numFmtId="0" fontId="0" fillId="2" borderId="0" xfId="0" applyFill="1"/>
    <xf numFmtId="3" fontId="0" fillId="0" borderId="0" xfId="0" applyNumberFormat="1"/>
    <xf numFmtId="0" fontId="0" fillId="3" borderId="0" xfId="0" applyFill="1"/>
    <xf numFmtId="3" fontId="0" fillId="2" borderId="0" xfId="0" applyNumberFormat="1" applyFill="1"/>
    <xf numFmtId="3" fontId="0" fillId="3" borderId="0" xfId="0" applyNumberFormat="1" applyFill="1"/>
    <xf numFmtId="3" fontId="0" fillId="0" borderId="0" xfId="0" applyNumberFormat="1" applyFill="1"/>
    <xf numFmtId="0" fontId="0" fillId="0" borderId="1" xfId="0" applyBorder="1" applyAlignment="1">
      <alignment horizontal="center"/>
    </xf>
    <xf numFmtId="0" fontId="0" fillId="0" borderId="0" xfId="0" applyBorder="1" applyAlignment="1">
      <alignment horizontal="center"/>
    </xf>
    <xf numFmtId="1" fontId="0" fillId="0" borderId="0" xfId="0" applyNumberFormat="1"/>
    <xf numFmtId="1" fontId="0" fillId="3" borderId="0" xfId="0" applyNumberFormat="1" applyFill="1"/>
    <xf numFmtId="9" fontId="0" fillId="0" borderId="0" xfId="1" applyFont="1" applyFill="1"/>
    <xf numFmtId="8" fontId="0" fillId="5" borderId="0" xfId="0" applyNumberFormat="1" applyFill="1"/>
    <xf numFmtId="1" fontId="0" fillId="4" borderId="0" xfId="0" applyNumberFormat="1" applyFill="1"/>
    <xf numFmtId="0" fontId="0" fillId="0" borderId="1" xfId="0" applyBorder="1"/>
    <xf numFmtId="0" fontId="0" fillId="4" borderId="0" xfId="0" applyFill="1"/>
    <xf numFmtId="0" fontId="0" fillId="0" borderId="1" xfId="0" applyBorder="1" applyAlignment="1">
      <alignment horizontal="center"/>
    </xf>
    <xf numFmtId="0" fontId="0" fillId="0" borderId="1" xfId="0" applyBorder="1" applyAlignment="1"/>
    <xf numFmtId="0" fontId="0" fillId="0" borderId="0" xfId="0" applyAlignment="1"/>
    <xf numFmtId="0" fontId="0" fillId="0" borderId="0" xfId="0" applyAlignment="1">
      <alignment horizontal="center"/>
    </xf>
    <xf numFmtId="0" fontId="0" fillId="0" borderId="1" xfId="0" applyBorder="1" applyAlignment="1">
      <alignment horizontal="center"/>
    </xf>
  </cellXfs>
  <cellStyles count="2">
    <cellStyle name="Normal" xfId="0" builtinId="0"/>
    <cellStyle name="Procent" xfId="1" builtinId="5"/>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600075</xdr:colOff>
      <xdr:row>4</xdr:row>
      <xdr:rowOff>0</xdr:rowOff>
    </xdr:to>
    <xdr:sp macro="" textlink="">
      <xdr:nvSpPr>
        <xdr:cNvPr id="2" name="textruta 1">
          <a:extLst>
            <a:ext uri="{FF2B5EF4-FFF2-40B4-BE49-F238E27FC236}">
              <a16:creationId xmlns:a16="http://schemas.microsoft.com/office/drawing/2014/main" id="{369D0A3F-2F58-4B64-825A-339DE2F9E2BB}"/>
            </a:ext>
          </a:extLst>
        </xdr:cNvPr>
        <xdr:cNvSpPr txBox="1"/>
      </xdr:nvSpPr>
      <xdr:spPr>
        <a:xfrm>
          <a:off x="0" y="0"/>
          <a:ext cx="5019675" cy="762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sv-SE" sz="1100" b="1">
              <a:solidFill>
                <a:schemeClr val="dk1"/>
              </a:solidFill>
              <a:effectLst/>
              <a:latin typeface="+mn-lt"/>
              <a:ea typeface="+mn-ea"/>
              <a:cs typeface="+mn-cs"/>
            </a:rPr>
            <a:t>UPPGIFT</a:t>
          </a:r>
          <a:r>
            <a:rPr lang="sv-SE" sz="1100" b="1" baseline="0">
              <a:solidFill>
                <a:schemeClr val="dk1"/>
              </a:solidFill>
              <a:effectLst/>
              <a:latin typeface="+mn-lt"/>
              <a:ea typeface="+mn-ea"/>
              <a:cs typeface="+mn-cs"/>
            </a:rPr>
            <a:t> 1</a:t>
          </a:r>
          <a:endParaRPr lang="sv-SE">
            <a:effectLst/>
          </a:endParaRPr>
        </a:p>
        <a:p>
          <a:r>
            <a:rPr lang="sv-SE" sz="1100" b="0" baseline="0">
              <a:solidFill>
                <a:schemeClr val="dk1"/>
              </a:solidFill>
              <a:effectLst/>
              <a:latin typeface="+mn-lt"/>
              <a:ea typeface="+mn-ea"/>
              <a:cs typeface="+mn-cs"/>
            </a:rPr>
            <a:t>Det finns olika händelser som påverkar ett företags ekonomi och nedan finns en tabell som visar några av dessa. Kolumn B visar resultaten för år 1 och kolumn C visar resultatet för år 2. </a:t>
          </a:r>
          <a:endParaRPr lang="sv-SE">
            <a:effectLst/>
          </a:endParaRPr>
        </a:p>
      </xdr:txBody>
    </xdr:sp>
    <xdr:clientData/>
  </xdr:twoCellAnchor>
  <xdr:twoCellAnchor>
    <xdr:from>
      <xdr:col>7</xdr:col>
      <xdr:colOff>0</xdr:colOff>
      <xdr:row>0</xdr:row>
      <xdr:rowOff>0</xdr:rowOff>
    </xdr:from>
    <xdr:to>
      <xdr:col>11</xdr:col>
      <xdr:colOff>352425</xdr:colOff>
      <xdr:row>3</xdr:row>
      <xdr:rowOff>57150</xdr:rowOff>
    </xdr:to>
    <xdr:sp macro="" textlink="">
      <xdr:nvSpPr>
        <xdr:cNvPr id="3" name="textruta 2">
          <a:extLst>
            <a:ext uri="{FF2B5EF4-FFF2-40B4-BE49-F238E27FC236}">
              <a16:creationId xmlns:a16="http://schemas.microsoft.com/office/drawing/2014/main" id="{8F74EAFD-08AA-4FC6-A66A-8E1C90571BAB}"/>
            </a:ext>
          </a:extLst>
        </xdr:cNvPr>
        <xdr:cNvSpPr txBox="1"/>
      </xdr:nvSpPr>
      <xdr:spPr>
        <a:xfrm>
          <a:off x="5638800" y="0"/>
          <a:ext cx="2790825" cy="628650"/>
        </a:xfrm>
        <a:prstGeom prst="rect">
          <a:avLst/>
        </a:prstGeom>
        <a:ln/>
      </xdr:spPr>
      <xdr:style>
        <a:lnRef idx="1">
          <a:schemeClr val="accent6"/>
        </a:lnRef>
        <a:fillRef idx="2">
          <a:schemeClr val="accent6"/>
        </a:fillRef>
        <a:effectRef idx="1">
          <a:schemeClr val="accent6"/>
        </a:effectRef>
        <a:fontRef idx="minor">
          <a:schemeClr val="dk1"/>
        </a:fontRef>
      </xdr:style>
      <xdr:txBody>
        <a:bodyPr vertOverflow="clip" wrap="square" rtlCol="0" anchor="t"/>
        <a:lstStyle/>
        <a:p>
          <a:pPr algn="ctr"/>
          <a:r>
            <a:rPr lang="sv-SE" sz="1100" u="sng"/>
            <a:t>OBSERVERA!</a:t>
          </a:r>
        </a:p>
        <a:p>
          <a:r>
            <a:rPr lang="sv-SE" sz="1100"/>
            <a:t>Precis som tidigare blir summan av det egna kapitalet och skulderna lika med tillgångarna.</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600075</xdr:colOff>
      <xdr:row>4</xdr:row>
      <xdr:rowOff>0</xdr:rowOff>
    </xdr:to>
    <xdr:sp macro="" textlink="">
      <xdr:nvSpPr>
        <xdr:cNvPr id="2" name="textruta 1">
          <a:extLst>
            <a:ext uri="{FF2B5EF4-FFF2-40B4-BE49-F238E27FC236}">
              <a16:creationId xmlns:a16="http://schemas.microsoft.com/office/drawing/2014/main" id="{DBA34087-1B1F-43F5-9773-721A1CD9AF0B}"/>
            </a:ext>
          </a:extLst>
        </xdr:cNvPr>
        <xdr:cNvSpPr txBox="1"/>
      </xdr:nvSpPr>
      <xdr:spPr>
        <a:xfrm>
          <a:off x="0" y="0"/>
          <a:ext cx="5019675" cy="762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sv-SE" sz="1100" b="1"/>
            <a:t>UPPGIFT</a:t>
          </a:r>
          <a:r>
            <a:rPr lang="sv-SE" sz="1100" b="1" baseline="0"/>
            <a:t> 1</a:t>
          </a:r>
          <a:endParaRPr lang="sv-SE" sz="1100" b="0" baseline="0"/>
        </a:p>
        <a:p>
          <a:r>
            <a:rPr lang="sv-SE" sz="1100" b="0" baseline="0">
              <a:solidFill>
                <a:schemeClr val="dk1"/>
              </a:solidFill>
              <a:effectLst/>
              <a:latin typeface="+mn-lt"/>
              <a:ea typeface="+mn-ea"/>
              <a:cs typeface="+mn-cs"/>
            </a:rPr>
            <a:t>Det finns olika händelser som påverkar ett företags ekonomi och nedan finns en tabell som visar några av dessa. Kolumn B visar resultaten för år 1 och kolumn C visar resultatet för år 2. </a:t>
          </a:r>
        </a:p>
      </xdr:txBody>
    </xdr:sp>
    <xdr:clientData/>
  </xdr:twoCellAnchor>
  <xdr:twoCellAnchor>
    <xdr:from>
      <xdr:col>7</xdr:col>
      <xdr:colOff>0</xdr:colOff>
      <xdr:row>0</xdr:row>
      <xdr:rowOff>0</xdr:rowOff>
    </xdr:from>
    <xdr:to>
      <xdr:col>11</xdr:col>
      <xdr:colOff>352425</xdr:colOff>
      <xdr:row>3</xdr:row>
      <xdr:rowOff>57150</xdr:rowOff>
    </xdr:to>
    <xdr:sp macro="" textlink="">
      <xdr:nvSpPr>
        <xdr:cNvPr id="3" name="textruta 2">
          <a:extLst>
            <a:ext uri="{FF2B5EF4-FFF2-40B4-BE49-F238E27FC236}">
              <a16:creationId xmlns:a16="http://schemas.microsoft.com/office/drawing/2014/main" id="{BC7F2466-BA0C-4863-9EC2-12F614DB6AF7}"/>
            </a:ext>
          </a:extLst>
        </xdr:cNvPr>
        <xdr:cNvSpPr txBox="1"/>
      </xdr:nvSpPr>
      <xdr:spPr>
        <a:xfrm>
          <a:off x="5734050" y="0"/>
          <a:ext cx="2790825" cy="609600"/>
        </a:xfrm>
        <a:prstGeom prst="rect">
          <a:avLst/>
        </a:prstGeom>
        <a:ln/>
      </xdr:spPr>
      <xdr:style>
        <a:lnRef idx="1">
          <a:schemeClr val="accent6"/>
        </a:lnRef>
        <a:fillRef idx="2">
          <a:schemeClr val="accent6"/>
        </a:fillRef>
        <a:effectRef idx="1">
          <a:schemeClr val="accent6"/>
        </a:effectRef>
        <a:fontRef idx="minor">
          <a:schemeClr val="dk1"/>
        </a:fontRef>
      </xdr:style>
      <xdr:txBody>
        <a:bodyPr vertOverflow="clip" wrap="square" rtlCol="0" anchor="t"/>
        <a:lstStyle/>
        <a:p>
          <a:pPr algn="ctr"/>
          <a:r>
            <a:rPr lang="sv-SE" sz="1100" u="sng"/>
            <a:t>OBSERVERA!</a:t>
          </a:r>
        </a:p>
        <a:p>
          <a:r>
            <a:rPr lang="sv-SE" sz="1100"/>
            <a:t>Precis som tidigare blir summan av det egna kapitalet och skulderna lika med tillgångarna.</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0</xdr:colOff>
      <xdr:row>3</xdr:row>
      <xdr:rowOff>0</xdr:rowOff>
    </xdr:to>
    <xdr:sp macro="" textlink="">
      <xdr:nvSpPr>
        <xdr:cNvPr id="2" name="textruta 1">
          <a:extLst>
            <a:ext uri="{FF2B5EF4-FFF2-40B4-BE49-F238E27FC236}">
              <a16:creationId xmlns:a16="http://schemas.microsoft.com/office/drawing/2014/main" id="{E934BFD1-A3AC-4BA4-AE0E-98C9F9BC64FD}"/>
            </a:ext>
          </a:extLst>
        </xdr:cNvPr>
        <xdr:cNvSpPr txBox="1"/>
      </xdr:nvSpPr>
      <xdr:spPr>
        <a:xfrm>
          <a:off x="0" y="0"/>
          <a:ext cx="5505450" cy="571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sv-SE" sz="1100" b="1"/>
            <a:t>UPPGIFT</a:t>
          </a:r>
          <a:r>
            <a:rPr lang="sv-SE" sz="1100" b="1" baseline="0"/>
            <a:t> 2</a:t>
          </a:r>
          <a:endParaRPr lang="sv-SE" sz="1100" b="0" baseline="0"/>
        </a:p>
        <a:p>
          <a:r>
            <a:rPr lang="sv-SE" sz="1100" b="0" baseline="0"/>
            <a:t>Vi fortsätter med det vi gjort i </a:t>
          </a:r>
          <a:r>
            <a:rPr lang="sv-SE" sz="1100" b="0" i="1" baseline="0"/>
            <a:t>uppgift 1</a:t>
          </a:r>
          <a:r>
            <a:rPr lang="sv-SE" sz="1100" b="0" i="0" baseline="0"/>
            <a:t> men lägger nu till raderna 25:31. Dessa representerar ytterligare händelser som påverkar ett företags totala resultat.</a:t>
          </a:r>
        </a:p>
      </xdr:txBody>
    </xdr:sp>
    <xdr:clientData/>
  </xdr:twoCellAnchor>
  <xdr:twoCellAnchor>
    <xdr:from>
      <xdr:col>6</xdr:col>
      <xdr:colOff>74383</xdr:colOff>
      <xdr:row>1</xdr:row>
      <xdr:rowOff>1</xdr:rowOff>
    </xdr:from>
    <xdr:to>
      <xdr:col>10</xdr:col>
      <xdr:colOff>81643</xdr:colOff>
      <xdr:row>7</xdr:row>
      <xdr:rowOff>161925</xdr:rowOff>
    </xdr:to>
    <xdr:sp macro="" textlink="">
      <xdr:nvSpPr>
        <xdr:cNvPr id="3" name="textruta 2">
          <a:extLst>
            <a:ext uri="{FF2B5EF4-FFF2-40B4-BE49-F238E27FC236}">
              <a16:creationId xmlns:a16="http://schemas.microsoft.com/office/drawing/2014/main" id="{6BF0552D-1563-4504-8055-50101E0DC534}"/>
            </a:ext>
          </a:extLst>
        </xdr:cNvPr>
        <xdr:cNvSpPr txBox="1"/>
      </xdr:nvSpPr>
      <xdr:spPr>
        <a:xfrm>
          <a:off x="5834740" y="181430"/>
          <a:ext cx="2438403" cy="1250495"/>
        </a:xfrm>
        <a:prstGeom prst="rect">
          <a:avLst/>
        </a:prstGeom>
        <a:ln/>
      </xdr:spPr>
      <xdr:style>
        <a:lnRef idx="1">
          <a:schemeClr val="accent1"/>
        </a:lnRef>
        <a:fillRef idx="2">
          <a:schemeClr val="accent1"/>
        </a:fillRef>
        <a:effectRef idx="1">
          <a:schemeClr val="accent1"/>
        </a:effectRef>
        <a:fontRef idx="minor">
          <a:schemeClr val="dk1"/>
        </a:fontRef>
      </xdr:style>
      <xdr:txBody>
        <a:bodyPr vertOverflow="clip" wrap="square" rtlCol="0" anchor="t"/>
        <a:lstStyle/>
        <a:p>
          <a:pPr algn="ctr"/>
          <a:r>
            <a:rPr lang="sv-SE" sz="1100"/>
            <a:t>ÅR</a:t>
          </a:r>
          <a:r>
            <a:rPr lang="sv-SE" sz="1100" baseline="0"/>
            <a:t> 2:</a:t>
          </a:r>
        </a:p>
        <a:p>
          <a:pPr marL="0" marR="0" lvl="0" indent="0" algn="l" defTabSz="914400" eaLnBrk="1" fontAlgn="auto" latinLnBrk="0" hangingPunct="1">
            <a:lnSpc>
              <a:spcPct val="100000"/>
            </a:lnSpc>
            <a:spcBef>
              <a:spcPts val="0"/>
            </a:spcBef>
            <a:spcAft>
              <a:spcPts val="0"/>
            </a:spcAft>
            <a:buClrTx/>
            <a:buSzTx/>
            <a:buFontTx/>
            <a:buNone/>
            <a:tabLst/>
            <a:defRPr/>
          </a:pPr>
          <a:r>
            <a:rPr lang="sv-SE" sz="1100" baseline="0">
              <a:solidFill>
                <a:schemeClr val="dk1"/>
              </a:solidFill>
              <a:effectLst/>
              <a:latin typeface="+mn-lt"/>
              <a:ea typeface="+mn-ea"/>
              <a:cs typeface="+mn-cs"/>
            </a:rPr>
            <a:t>- Balansering av föregående års vinst.</a:t>
          </a:r>
          <a:endParaRPr lang="sv-SE" sz="1100" baseline="0"/>
        </a:p>
        <a:p>
          <a:pPr algn="l"/>
          <a:r>
            <a:rPr lang="sv-SE" sz="1100" baseline="0"/>
            <a:t>- </a:t>
          </a:r>
          <a:r>
            <a:rPr lang="sv-SE" sz="1100" baseline="0">
              <a:solidFill>
                <a:schemeClr val="dk1"/>
              </a:solidFill>
              <a:effectLst/>
              <a:latin typeface="+mn-lt"/>
              <a:ea typeface="+mn-ea"/>
              <a:cs typeface="+mn-cs"/>
            </a:rPr>
            <a:t>En utdelning på 400 000 kr betalas</a:t>
          </a:r>
          <a:endParaRPr lang="sv-SE" sz="1100" baseline="0"/>
        </a:p>
        <a:p>
          <a:pPr algn="l"/>
          <a:r>
            <a:rPr lang="sv-SE" sz="1100" baseline="0"/>
            <a:t>- Uppskrivning av en fastighet görs på 500 000 kr</a:t>
          </a:r>
        </a:p>
        <a:p>
          <a:pPr algn="l"/>
          <a:r>
            <a:rPr lang="sv-SE" sz="1100" baseline="0"/>
            <a:t>- Årets vinst är 400 000 kr.</a:t>
          </a:r>
        </a:p>
      </xdr:txBody>
    </xdr:sp>
    <xdr:clientData/>
  </xdr:twoCellAnchor>
  <xdr:twoCellAnchor>
    <xdr:from>
      <xdr:col>10</xdr:col>
      <xdr:colOff>171904</xdr:colOff>
      <xdr:row>1</xdr:row>
      <xdr:rowOff>9071</xdr:rowOff>
    </xdr:from>
    <xdr:to>
      <xdr:col>14</xdr:col>
      <xdr:colOff>208643</xdr:colOff>
      <xdr:row>7</xdr:row>
      <xdr:rowOff>170995</xdr:rowOff>
    </xdr:to>
    <xdr:sp macro="" textlink="">
      <xdr:nvSpPr>
        <xdr:cNvPr id="4" name="textruta 3">
          <a:extLst>
            <a:ext uri="{FF2B5EF4-FFF2-40B4-BE49-F238E27FC236}">
              <a16:creationId xmlns:a16="http://schemas.microsoft.com/office/drawing/2014/main" id="{D2D2CA62-8BBA-45E5-8541-59CACEDD6217}"/>
            </a:ext>
          </a:extLst>
        </xdr:cNvPr>
        <xdr:cNvSpPr txBox="1"/>
      </xdr:nvSpPr>
      <xdr:spPr>
        <a:xfrm>
          <a:off x="8363404" y="190500"/>
          <a:ext cx="2467882" cy="1250495"/>
        </a:xfrm>
        <a:prstGeom prst="rect">
          <a:avLst/>
        </a:prstGeom>
        <a:ln/>
      </xdr:spPr>
      <xdr:style>
        <a:lnRef idx="1">
          <a:schemeClr val="accent1"/>
        </a:lnRef>
        <a:fillRef idx="2">
          <a:schemeClr val="accent1"/>
        </a:fillRef>
        <a:effectRef idx="1">
          <a:schemeClr val="accent1"/>
        </a:effectRef>
        <a:fontRef idx="minor">
          <a:schemeClr val="dk1"/>
        </a:fontRef>
      </xdr:style>
      <xdr:txBody>
        <a:bodyPr vertOverflow="clip" wrap="square" rtlCol="0" anchor="t"/>
        <a:lstStyle/>
        <a:p>
          <a:pPr algn="ctr"/>
          <a:r>
            <a:rPr lang="sv-SE" sz="1100"/>
            <a:t>ÅR</a:t>
          </a:r>
          <a:r>
            <a:rPr lang="sv-SE" sz="1100" baseline="0"/>
            <a:t> 3:</a:t>
          </a:r>
        </a:p>
        <a:p>
          <a:pPr algn="l"/>
          <a:r>
            <a:rPr lang="sv-SE" sz="1100" baseline="0"/>
            <a:t>- Balansering av föregående års vinst.</a:t>
          </a:r>
        </a:p>
        <a:p>
          <a:pPr algn="l"/>
          <a:r>
            <a:rPr lang="sv-SE" sz="1100" baseline="0"/>
            <a:t>- Årets vinst är 300 000 kr.</a:t>
          </a:r>
        </a:p>
        <a:p>
          <a:pPr algn="l"/>
          <a:r>
            <a:rPr lang="sv-SE" sz="1100" baseline="0"/>
            <a:t>- En nyemission genomförs där en ny aktie emitteras på tre gamla. Teckningskursen är 120 kr.</a:t>
          </a:r>
        </a:p>
        <a:p>
          <a:pPr algn="l"/>
          <a:r>
            <a:rPr lang="sv-SE" sz="1100" baseline="0"/>
            <a:t>(Kvotvärdet för B&amp;Bs aktier är 80 kr)</a:t>
          </a:r>
        </a:p>
      </xdr:txBody>
    </xdr:sp>
    <xdr:clientData/>
  </xdr:twoCellAnchor>
  <xdr:twoCellAnchor>
    <xdr:from>
      <xdr:col>14</xdr:col>
      <xdr:colOff>310242</xdr:colOff>
      <xdr:row>1</xdr:row>
      <xdr:rowOff>9072</xdr:rowOff>
    </xdr:from>
    <xdr:to>
      <xdr:col>18</xdr:col>
      <xdr:colOff>544285</xdr:colOff>
      <xdr:row>8</xdr:row>
      <xdr:rowOff>9071</xdr:rowOff>
    </xdr:to>
    <xdr:sp macro="" textlink="">
      <xdr:nvSpPr>
        <xdr:cNvPr id="5" name="textruta 4">
          <a:extLst>
            <a:ext uri="{FF2B5EF4-FFF2-40B4-BE49-F238E27FC236}">
              <a16:creationId xmlns:a16="http://schemas.microsoft.com/office/drawing/2014/main" id="{41EA05B7-DB8F-4500-8C29-AF681E94D8AD}"/>
            </a:ext>
          </a:extLst>
        </xdr:cNvPr>
        <xdr:cNvSpPr txBox="1"/>
      </xdr:nvSpPr>
      <xdr:spPr>
        <a:xfrm>
          <a:off x="10932885" y="190501"/>
          <a:ext cx="2665186" cy="1269999"/>
        </a:xfrm>
        <a:prstGeom prst="rect">
          <a:avLst/>
        </a:prstGeom>
        <a:ln/>
      </xdr:spPr>
      <xdr:style>
        <a:lnRef idx="1">
          <a:schemeClr val="accent1"/>
        </a:lnRef>
        <a:fillRef idx="2">
          <a:schemeClr val="accent1"/>
        </a:fillRef>
        <a:effectRef idx="1">
          <a:schemeClr val="accent1"/>
        </a:effectRef>
        <a:fontRef idx="minor">
          <a:schemeClr val="dk1"/>
        </a:fontRef>
      </xdr:style>
      <xdr:txBody>
        <a:bodyPr vertOverflow="clip" wrap="square" rtlCol="0" anchor="t"/>
        <a:lstStyle/>
        <a:p>
          <a:pPr algn="ctr"/>
          <a:r>
            <a:rPr lang="sv-SE" sz="1100"/>
            <a:t>ÅR</a:t>
          </a:r>
          <a:r>
            <a:rPr lang="sv-SE" sz="1100" baseline="0"/>
            <a:t> 4:</a:t>
          </a:r>
        </a:p>
        <a:p>
          <a:r>
            <a:rPr lang="sv-SE" sz="1100" baseline="0">
              <a:solidFill>
                <a:schemeClr val="dk1"/>
              </a:solidFill>
              <a:effectLst/>
              <a:latin typeface="+mn-lt"/>
              <a:ea typeface="+mn-ea"/>
              <a:cs typeface="+mn-cs"/>
            </a:rPr>
            <a:t>- Hela vinsten från föregående år delas ut.</a:t>
          </a:r>
        </a:p>
        <a:p>
          <a:r>
            <a:rPr lang="sv-SE">
              <a:effectLst/>
            </a:rPr>
            <a:t>- Årets vinst är 600 000 kr.</a:t>
          </a:r>
        </a:p>
        <a:p>
          <a:r>
            <a:rPr lang="sv-SE">
              <a:effectLst/>
            </a:rPr>
            <a:t>- En fondemission genomförs varav 7</a:t>
          </a:r>
          <a:r>
            <a:rPr lang="sv-SE" baseline="0">
              <a:effectLst/>
            </a:rPr>
            <a:t>00 000 kr överförs från bundet kapital och 100 000 kr överförs från fritt kapital.</a:t>
          </a:r>
          <a:endParaRPr lang="sv-SE">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0</xdr:colOff>
      <xdr:row>3</xdr:row>
      <xdr:rowOff>0</xdr:rowOff>
    </xdr:to>
    <xdr:sp macro="" textlink="">
      <xdr:nvSpPr>
        <xdr:cNvPr id="2" name="textruta 1">
          <a:extLst>
            <a:ext uri="{FF2B5EF4-FFF2-40B4-BE49-F238E27FC236}">
              <a16:creationId xmlns:a16="http://schemas.microsoft.com/office/drawing/2014/main" id="{8F7EB332-B427-4544-B8FB-F3BDA3203F91}"/>
            </a:ext>
          </a:extLst>
        </xdr:cNvPr>
        <xdr:cNvSpPr txBox="1"/>
      </xdr:nvSpPr>
      <xdr:spPr>
        <a:xfrm>
          <a:off x="0" y="0"/>
          <a:ext cx="5753100" cy="5524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sv-SE" sz="1100" b="1"/>
            <a:t>UPPGIFT</a:t>
          </a:r>
          <a:r>
            <a:rPr lang="sv-SE" sz="1100" b="1" baseline="0"/>
            <a:t> 2</a:t>
          </a:r>
          <a:endParaRPr lang="sv-SE" sz="1100" b="0" baseline="0"/>
        </a:p>
        <a:p>
          <a:r>
            <a:rPr lang="sv-SE" sz="1100" b="0" baseline="0"/>
            <a:t>Vi fortsätter med det vi gjort i </a:t>
          </a:r>
          <a:r>
            <a:rPr lang="sv-SE" sz="1100" b="0" i="1" baseline="0"/>
            <a:t>uppgift 1</a:t>
          </a:r>
          <a:r>
            <a:rPr lang="sv-SE" sz="1100" b="0" i="0" baseline="0"/>
            <a:t> men lägger nu till raderna 25:31. Dessa representerar ytterligare händelser som påverkar ett företags totala resultat.</a:t>
          </a:r>
        </a:p>
      </xdr:txBody>
    </xdr:sp>
    <xdr:clientData/>
  </xdr:twoCellAnchor>
  <xdr:twoCellAnchor>
    <xdr:from>
      <xdr:col>6</xdr:col>
      <xdr:colOff>74383</xdr:colOff>
      <xdr:row>1</xdr:row>
      <xdr:rowOff>1</xdr:rowOff>
    </xdr:from>
    <xdr:to>
      <xdr:col>8</xdr:col>
      <xdr:colOff>607786</xdr:colOff>
      <xdr:row>7</xdr:row>
      <xdr:rowOff>161925</xdr:rowOff>
    </xdr:to>
    <xdr:sp macro="" textlink="">
      <xdr:nvSpPr>
        <xdr:cNvPr id="3" name="textruta 2">
          <a:extLst>
            <a:ext uri="{FF2B5EF4-FFF2-40B4-BE49-F238E27FC236}">
              <a16:creationId xmlns:a16="http://schemas.microsoft.com/office/drawing/2014/main" id="{37831AB2-07CF-405A-8510-4C4D324B43B8}"/>
            </a:ext>
          </a:extLst>
        </xdr:cNvPr>
        <xdr:cNvSpPr txBox="1"/>
      </xdr:nvSpPr>
      <xdr:spPr>
        <a:xfrm>
          <a:off x="5834740" y="181430"/>
          <a:ext cx="2338617" cy="1250495"/>
        </a:xfrm>
        <a:prstGeom prst="rect">
          <a:avLst/>
        </a:prstGeom>
        <a:ln/>
      </xdr:spPr>
      <xdr:style>
        <a:lnRef idx="1">
          <a:schemeClr val="accent1"/>
        </a:lnRef>
        <a:fillRef idx="2">
          <a:schemeClr val="accent1"/>
        </a:fillRef>
        <a:effectRef idx="1">
          <a:schemeClr val="accent1"/>
        </a:effectRef>
        <a:fontRef idx="minor">
          <a:schemeClr val="dk1"/>
        </a:fontRef>
      </xdr:style>
      <xdr:txBody>
        <a:bodyPr vertOverflow="clip" wrap="square" rtlCol="0" anchor="t"/>
        <a:lstStyle/>
        <a:p>
          <a:pPr algn="ctr"/>
          <a:r>
            <a:rPr lang="sv-SE" sz="1100"/>
            <a:t>ÅR</a:t>
          </a:r>
          <a:r>
            <a:rPr lang="sv-SE" sz="1100" baseline="0"/>
            <a:t> 2:</a:t>
          </a:r>
        </a:p>
        <a:p>
          <a:pPr marL="0" marR="0" lvl="0" indent="0" algn="l" defTabSz="914400" eaLnBrk="1" fontAlgn="auto" latinLnBrk="0" hangingPunct="1">
            <a:lnSpc>
              <a:spcPct val="100000"/>
            </a:lnSpc>
            <a:spcBef>
              <a:spcPts val="0"/>
            </a:spcBef>
            <a:spcAft>
              <a:spcPts val="0"/>
            </a:spcAft>
            <a:buClrTx/>
            <a:buSzTx/>
            <a:buFontTx/>
            <a:buNone/>
            <a:tabLst/>
            <a:defRPr/>
          </a:pPr>
          <a:r>
            <a:rPr lang="sv-SE" sz="1100" baseline="0">
              <a:solidFill>
                <a:schemeClr val="dk1"/>
              </a:solidFill>
              <a:effectLst/>
              <a:latin typeface="+mn-lt"/>
              <a:ea typeface="+mn-ea"/>
              <a:cs typeface="+mn-cs"/>
            </a:rPr>
            <a:t>- Balansering av föregående års vinst.</a:t>
          </a:r>
          <a:endParaRPr lang="sv-SE" sz="1100" baseline="0"/>
        </a:p>
        <a:p>
          <a:pPr algn="l"/>
          <a:r>
            <a:rPr lang="sv-SE" sz="1100" baseline="0"/>
            <a:t>- </a:t>
          </a:r>
          <a:r>
            <a:rPr lang="sv-SE" sz="1100" baseline="0">
              <a:solidFill>
                <a:schemeClr val="dk1"/>
              </a:solidFill>
              <a:effectLst/>
              <a:latin typeface="+mn-lt"/>
              <a:ea typeface="+mn-ea"/>
              <a:cs typeface="+mn-cs"/>
            </a:rPr>
            <a:t>En utdelning på 400 000 kr betalas</a:t>
          </a:r>
          <a:endParaRPr lang="sv-SE" sz="1100" baseline="0"/>
        </a:p>
        <a:p>
          <a:pPr algn="l"/>
          <a:r>
            <a:rPr lang="sv-SE" sz="1100" baseline="0"/>
            <a:t>- Uppskrivning av en fastighet görs på 500 000 kr</a:t>
          </a:r>
        </a:p>
        <a:p>
          <a:pPr algn="l"/>
          <a:r>
            <a:rPr lang="sv-SE" sz="1100" baseline="0"/>
            <a:t>- Årets vinst är 400 000 kr.</a:t>
          </a:r>
        </a:p>
      </xdr:txBody>
    </xdr:sp>
    <xdr:clientData/>
  </xdr:twoCellAnchor>
  <xdr:twoCellAnchor>
    <xdr:from>
      <xdr:col>8</xdr:col>
      <xdr:colOff>716191</xdr:colOff>
      <xdr:row>0</xdr:row>
      <xdr:rowOff>172358</xdr:rowOff>
    </xdr:from>
    <xdr:to>
      <xdr:col>11</xdr:col>
      <xdr:colOff>181429</xdr:colOff>
      <xdr:row>7</xdr:row>
      <xdr:rowOff>152853</xdr:rowOff>
    </xdr:to>
    <xdr:sp macro="" textlink="">
      <xdr:nvSpPr>
        <xdr:cNvPr id="4" name="textruta 3">
          <a:extLst>
            <a:ext uri="{FF2B5EF4-FFF2-40B4-BE49-F238E27FC236}">
              <a16:creationId xmlns:a16="http://schemas.microsoft.com/office/drawing/2014/main" id="{3F48950F-5F43-46DB-A43E-68D828EAB649}"/>
            </a:ext>
          </a:extLst>
        </xdr:cNvPr>
        <xdr:cNvSpPr txBox="1"/>
      </xdr:nvSpPr>
      <xdr:spPr>
        <a:xfrm>
          <a:off x="8281762" y="172358"/>
          <a:ext cx="2467881" cy="1250495"/>
        </a:xfrm>
        <a:prstGeom prst="rect">
          <a:avLst/>
        </a:prstGeom>
        <a:ln/>
      </xdr:spPr>
      <xdr:style>
        <a:lnRef idx="1">
          <a:schemeClr val="accent1"/>
        </a:lnRef>
        <a:fillRef idx="2">
          <a:schemeClr val="accent1"/>
        </a:fillRef>
        <a:effectRef idx="1">
          <a:schemeClr val="accent1"/>
        </a:effectRef>
        <a:fontRef idx="minor">
          <a:schemeClr val="dk1"/>
        </a:fontRef>
      </xdr:style>
      <xdr:txBody>
        <a:bodyPr vertOverflow="clip" wrap="square" rtlCol="0" anchor="t"/>
        <a:lstStyle/>
        <a:p>
          <a:pPr algn="ctr"/>
          <a:r>
            <a:rPr lang="sv-SE" sz="1100"/>
            <a:t>ÅR</a:t>
          </a:r>
          <a:r>
            <a:rPr lang="sv-SE" sz="1100" baseline="0"/>
            <a:t> 3:</a:t>
          </a:r>
        </a:p>
        <a:p>
          <a:pPr algn="l"/>
          <a:r>
            <a:rPr lang="sv-SE" sz="1100" baseline="0"/>
            <a:t>- Balansering av föregående års vinst.</a:t>
          </a:r>
        </a:p>
        <a:p>
          <a:pPr algn="l"/>
          <a:r>
            <a:rPr lang="sv-SE" sz="1100" baseline="0"/>
            <a:t>- Årets vinst är 300 000 kr.</a:t>
          </a:r>
        </a:p>
        <a:p>
          <a:pPr algn="l"/>
          <a:r>
            <a:rPr lang="sv-SE" sz="1100" baseline="0"/>
            <a:t>- En nyemission genomförs där en ny aktie emitteras på tre gamla. Teckningskursen är 120 kr.</a:t>
          </a:r>
        </a:p>
        <a:p>
          <a:pPr algn="l"/>
          <a:r>
            <a:rPr lang="sv-SE" sz="1100" baseline="0"/>
            <a:t>(Kvotvärdet för B&amp;Bs aktier är 80 kr)</a:t>
          </a:r>
        </a:p>
      </xdr:txBody>
    </xdr:sp>
    <xdr:clientData/>
  </xdr:twoCellAnchor>
  <xdr:twoCellAnchor>
    <xdr:from>
      <xdr:col>11</xdr:col>
      <xdr:colOff>310242</xdr:colOff>
      <xdr:row>0</xdr:row>
      <xdr:rowOff>172358</xdr:rowOff>
    </xdr:from>
    <xdr:to>
      <xdr:col>15</xdr:col>
      <xdr:colOff>544285</xdr:colOff>
      <xdr:row>7</xdr:row>
      <xdr:rowOff>172357</xdr:rowOff>
    </xdr:to>
    <xdr:sp macro="" textlink="">
      <xdr:nvSpPr>
        <xdr:cNvPr id="5" name="textruta 4">
          <a:extLst>
            <a:ext uri="{FF2B5EF4-FFF2-40B4-BE49-F238E27FC236}">
              <a16:creationId xmlns:a16="http://schemas.microsoft.com/office/drawing/2014/main" id="{82A528C2-B363-4321-AB84-B616B646C7BC}"/>
            </a:ext>
          </a:extLst>
        </xdr:cNvPr>
        <xdr:cNvSpPr txBox="1"/>
      </xdr:nvSpPr>
      <xdr:spPr>
        <a:xfrm>
          <a:off x="10878456" y="172358"/>
          <a:ext cx="2665186" cy="1269999"/>
        </a:xfrm>
        <a:prstGeom prst="rect">
          <a:avLst/>
        </a:prstGeom>
        <a:ln/>
      </xdr:spPr>
      <xdr:style>
        <a:lnRef idx="1">
          <a:schemeClr val="accent1"/>
        </a:lnRef>
        <a:fillRef idx="2">
          <a:schemeClr val="accent1"/>
        </a:fillRef>
        <a:effectRef idx="1">
          <a:schemeClr val="accent1"/>
        </a:effectRef>
        <a:fontRef idx="minor">
          <a:schemeClr val="dk1"/>
        </a:fontRef>
      </xdr:style>
      <xdr:txBody>
        <a:bodyPr vertOverflow="clip" wrap="square" rtlCol="0" anchor="t"/>
        <a:lstStyle/>
        <a:p>
          <a:pPr algn="ctr"/>
          <a:r>
            <a:rPr lang="sv-SE" sz="1100"/>
            <a:t>ÅR</a:t>
          </a:r>
          <a:r>
            <a:rPr lang="sv-SE" sz="1100" baseline="0"/>
            <a:t> 4:</a:t>
          </a:r>
        </a:p>
        <a:p>
          <a:r>
            <a:rPr lang="sv-SE" sz="1100" baseline="0">
              <a:solidFill>
                <a:schemeClr val="dk1"/>
              </a:solidFill>
              <a:effectLst/>
              <a:latin typeface="+mn-lt"/>
              <a:ea typeface="+mn-ea"/>
              <a:cs typeface="+mn-cs"/>
            </a:rPr>
            <a:t>- Hela vinsten från föregående år delas ut.</a:t>
          </a:r>
        </a:p>
        <a:p>
          <a:r>
            <a:rPr lang="sv-SE">
              <a:effectLst/>
            </a:rPr>
            <a:t>- Årets vinst är 600 000 kr.</a:t>
          </a:r>
        </a:p>
        <a:p>
          <a:r>
            <a:rPr lang="sv-SE">
              <a:effectLst/>
            </a:rPr>
            <a:t>- En fondemission genomförs varav 7</a:t>
          </a:r>
          <a:r>
            <a:rPr lang="sv-SE" baseline="0">
              <a:effectLst/>
            </a:rPr>
            <a:t>00 000 kr överförs från bundet kapital och 100 000 kr överförs från fritt kapital.</a:t>
          </a:r>
          <a:endParaRPr lang="sv-SE">
            <a:effectLs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0</xdr:colOff>
      <xdr:row>4</xdr:row>
      <xdr:rowOff>0</xdr:rowOff>
    </xdr:to>
    <xdr:sp macro="" textlink="">
      <xdr:nvSpPr>
        <xdr:cNvPr id="3" name="textruta 2">
          <a:extLst>
            <a:ext uri="{FF2B5EF4-FFF2-40B4-BE49-F238E27FC236}">
              <a16:creationId xmlns:a16="http://schemas.microsoft.com/office/drawing/2014/main" id="{8E158F25-D076-4D78-BE2F-D1A1D02B7F12}"/>
            </a:ext>
          </a:extLst>
        </xdr:cNvPr>
        <xdr:cNvSpPr txBox="1"/>
      </xdr:nvSpPr>
      <xdr:spPr>
        <a:xfrm>
          <a:off x="0" y="0"/>
          <a:ext cx="7134225" cy="762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sv-SE" sz="1100" b="1"/>
            <a:t>UPPGIFT</a:t>
          </a:r>
          <a:r>
            <a:rPr lang="sv-SE" sz="1100" b="1" baseline="0"/>
            <a:t> 3</a:t>
          </a:r>
        </a:p>
        <a:p>
          <a:r>
            <a:rPr lang="sv-SE" sz="1100" b="0" baseline="0"/>
            <a:t>Ett fiktivt investbolag kallat </a:t>
          </a:r>
          <a:r>
            <a:rPr lang="sv-SE" sz="1100" b="0" i="1" baseline="0"/>
            <a:t>'Köpebanken'</a:t>
          </a:r>
          <a:r>
            <a:rPr lang="sv-SE" sz="1100" b="0" baseline="0"/>
            <a:t> </a:t>
          </a:r>
          <a:r>
            <a:rPr lang="sv-SE" sz="1100" b="0" i="1" baseline="0"/>
            <a:t>(KB)</a:t>
          </a:r>
          <a:r>
            <a:rPr lang="sv-SE" sz="1100" b="0" baseline="0"/>
            <a:t> ska investera i B&amp;B och har gjort en modell för att räkna ut hur aktiepriserna kan förändras beroende på vissa händelser. En aktie år ett kostar 500 kr och den förväntade räntabiliteten är 12 procent och KB räknar med att återinvestera 15 procent av årsvinsten.</a:t>
          </a:r>
          <a:endParaRPr lang="sv-SE" sz="1100" b="0"/>
        </a:p>
      </xdr:txBody>
    </xdr:sp>
    <xdr:clientData/>
  </xdr:twoCellAnchor>
  <xdr:twoCellAnchor>
    <xdr:from>
      <xdr:col>10</xdr:col>
      <xdr:colOff>609599</xdr:colOff>
      <xdr:row>0</xdr:row>
      <xdr:rowOff>0</xdr:rowOff>
    </xdr:from>
    <xdr:to>
      <xdr:col>16</xdr:col>
      <xdr:colOff>0</xdr:colOff>
      <xdr:row>7</xdr:row>
      <xdr:rowOff>0</xdr:rowOff>
    </xdr:to>
    <xdr:sp macro="" textlink="">
      <xdr:nvSpPr>
        <xdr:cNvPr id="4" name="textruta 3">
          <a:extLst>
            <a:ext uri="{FF2B5EF4-FFF2-40B4-BE49-F238E27FC236}">
              <a16:creationId xmlns:a16="http://schemas.microsoft.com/office/drawing/2014/main" id="{FF7A66CF-4D66-4EE5-8944-9A93A968397E}"/>
            </a:ext>
          </a:extLst>
        </xdr:cNvPr>
        <xdr:cNvSpPr txBox="1"/>
      </xdr:nvSpPr>
      <xdr:spPr>
        <a:xfrm>
          <a:off x="7743824" y="0"/>
          <a:ext cx="3048001" cy="1333500"/>
        </a:xfrm>
        <a:prstGeom prst="rect">
          <a:avLst/>
        </a:prstGeom>
        <a:ln/>
      </xdr:spPr>
      <xdr:style>
        <a:lnRef idx="1">
          <a:schemeClr val="accent6"/>
        </a:lnRef>
        <a:fillRef idx="2">
          <a:schemeClr val="accent6"/>
        </a:fillRef>
        <a:effectRef idx="1">
          <a:schemeClr val="accent6"/>
        </a:effectRef>
        <a:fontRef idx="minor">
          <a:schemeClr val="dk1"/>
        </a:fontRef>
      </xdr:style>
      <xdr:txBody>
        <a:bodyPr vertOverflow="clip" wrap="square" rtlCol="0" anchor="t"/>
        <a:lstStyle/>
        <a:p>
          <a:pPr algn="ctr"/>
          <a:r>
            <a:rPr lang="sv-SE" sz="1100" u="sng"/>
            <a:t>OBSERVERA!</a:t>
          </a:r>
        </a:p>
        <a:p>
          <a:pPr algn="l"/>
          <a:r>
            <a:rPr lang="sv-SE" sz="1100"/>
            <a:t>För att räkna ut marknadsvärdet</a:t>
          </a:r>
          <a:r>
            <a:rPr lang="sv-SE" sz="1100" baseline="0"/>
            <a:t> använder vi oss av funktionen </a:t>
          </a:r>
          <a:r>
            <a:rPr lang="sv-SE" sz="1100" i="1" baseline="0"/>
            <a:t>'NETNUVÄRDE()'</a:t>
          </a:r>
          <a:r>
            <a:rPr lang="sv-SE" sz="1100" i="0" baseline="0"/>
            <a:t>. Denna formel räknar ut kapitalvärdet av nettobetalningar för de valda cellerna genom att räkna om värdet bakåt i tiden mot angiven kalkylränta (diskontering). (Detta sker i den rödmarkerade cellen B23)</a:t>
          </a:r>
          <a:endParaRPr lang="sv-SE" sz="1100" i="1"/>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0</xdr:colOff>
      <xdr:row>4</xdr:row>
      <xdr:rowOff>0</xdr:rowOff>
    </xdr:to>
    <xdr:sp macro="" textlink="">
      <xdr:nvSpPr>
        <xdr:cNvPr id="2" name="textruta 1">
          <a:extLst>
            <a:ext uri="{FF2B5EF4-FFF2-40B4-BE49-F238E27FC236}">
              <a16:creationId xmlns:a16="http://schemas.microsoft.com/office/drawing/2014/main" id="{57697D8D-B66D-4E18-9CC8-2F097164004E}"/>
            </a:ext>
          </a:extLst>
        </xdr:cNvPr>
        <xdr:cNvSpPr txBox="1"/>
      </xdr:nvSpPr>
      <xdr:spPr>
        <a:xfrm>
          <a:off x="0" y="0"/>
          <a:ext cx="7213600" cy="736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sv-SE" sz="1100" b="1"/>
            <a:t>UPPGIFT</a:t>
          </a:r>
          <a:r>
            <a:rPr lang="sv-SE" sz="1100" b="1" baseline="0"/>
            <a:t> 3</a:t>
          </a:r>
        </a:p>
        <a:p>
          <a:r>
            <a:rPr lang="sv-SE" sz="1100" b="0" baseline="0"/>
            <a:t>Ett fiktivt investbolag kallat </a:t>
          </a:r>
          <a:r>
            <a:rPr lang="sv-SE" sz="1100" b="0" i="1" baseline="0"/>
            <a:t>'Köpebanken'</a:t>
          </a:r>
          <a:r>
            <a:rPr lang="sv-SE" sz="1100" b="0" baseline="0"/>
            <a:t> </a:t>
          </a:r>
          <a:r>
            <a:rPr lang="sv-SE" sz="1100" b="0" i="1" baseline="0"/>
            <a:t>(KB)</a:t>
          </a:r>
          <a:r>
            <a:rPr lang="sv-SE" sz="1100" b="0" baseline="0"/>
            <a:t> ska investera i B&amp;B och har gjort en modell för att räkna ut hur aktiepriserna kan förändras beroende på vissa händelser. En aktie år ett kostar 500 kr och den förväntade räntabiliteten är 12 procent och KB räknar med att återinvestera 15 procent av årsvinsten.</a:t>
          </a:r>
          <a:endParaRPr lang="sv-SE" sz="1100" b="0"/>
        </a:p>
      </xdr:txBody>
    </xdr:sp>
    <xdr:clientData/>
  </xdr:twoCellAnchor>
  <xdr:twoCellAnchor>
    <xdr:from>
      <xdr:col>10</xdr:col>
      <xdr:colOff>609599</xdr:colOff>
      <xdr:row>0</xdr:row>
      <xdr:rowOff>0</xdr:rowOff>
    </xdr:from>
    <xdr:to>
      <xdr:col>16</xdr:col>
      <xdr:colOff>0</xdr:colOff>
      <xdr:row>7</xdr:row>
      <xdr:rowOff>0</xdr:rowOff>
    </xdr:to>
    <xdr:sp macro="" textlink="">
      <xdr:nvSpPr>
        <xdr:cNvPr id="3" name="textruta 2">
          <a:extLst>
            <a:ext uri="{FF2B5EF4-FFF2-40B4-BE49-F238E27FC236}">
              <a16:creationId xmlns:a16="http://schemas.microsoft.com/office/drawing/2014/main" id="{2736CB28-A20D-4165-A1AE-72D4E8C01EC2}"/>
            </a:ext>
          </a:extLst>
        </xdr:cNvPr>
        <xdr:cNvSpPr txBox="1"/>
      </xdr:nvSpPr>
      <xdr:spPr>
        <a:xfrm>
          <a:off x="7823199" y="0"/>
          <a:ext cx="3048001" cy="1289050"/>
        </a:xfrm>
        <a:prstGeom prst="rect">
          <a:avLst/>
        </a:prstGeom>
        <a:ln/>
      </xdr:spPr>
      <xdr:style>
        <a:lnRef idx="1">
          <a:schemeClr val="accent6"/>
        </a:lnRef>
        <a:fillRef idx="2">
          <a:schemeClr val="accent6"/>
        </a:fillRef>
        <a:effectRef idx="1">
          <a:schemeClr val="accent6"/>
        </a:effectRef>
        <a:fontRef idx="minor">
          <a:schemeClr val="dk1"/>
        </a:fontRef>
      </xdr:style>
      <xdr:txBody>
        <a:bodyPr vertOverflow="clip" wrap="square" rtlCol="0" anchor="t"/>
        <a:lstStyle/>
        <a:p>
          <a:pPr algn="ctr"/>
          <a:r>
            <a:rPr lang="sv-SE" sz="1100" u="sng"/>
            <a:t>OBSERVERA!</a:t>
          </a:r>
        </a:p>
        <a:p>
          <a:pPr algn="l"/>
          <a:r>
            <a:rPr lang="sv-SE" sz="1100"/>
            <a:t>För att räkna ut marknadsvärdet</a:t>
          </a:r>
          <a:r>
            <a:rPr lang="sv-SE" sz="1100" baseline="0"/>
            <a:t> använder vi oss av funktionen </a:t>
          </a:r>
          <a:r>
            <a:rPr lang="sv-SE" sz="1100" i="1" baseline="0"/>
            <a:t>'NETNUVÄRDE()'</a:t>
          </a:r>
          <a:r>
            <a:rPr lang="sv-SE" sz="1100" i="0" baseline="0"/>
            <a:t>. Denna formel räknar ut kapitalvärdet av nettobetalningar för de valda cellerna genom att räkna om värdet bakåt i tiden mot angiven kalkylränta (diskontering). (Detta sker i den rödmarkerade cellen B23)</a:t>
          </a:r>
          <a:endParaRPr lang="sv-SE" sz="1100" i="1"/>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0958F-23DF-4217-B95A-0BC9C251427B}">
  <sheetPr>
    <tabColor rgb="FF00B0F0"/>
  </sheetPr>
  <dimension ref="A6:E19"/>
  <sheetViews>
    <sheetView tabSelected="1" zoomScale="80" zoomScaleNormal="80" workbookViewId="0">
      <selection activeCell="C9" sqref="C9"/>
    </sheetView>
  </sheetViews>
  <sheetFormatPr defaultRowHeight="14.5" x14ac:dyDescent="0.35"/>
  <cols>
    <col min="1" max="1" width="29.7265625" bestFit="1" customWidth="1"/>
    <col min="2" max="2" width="9.08984375" bestFit="1" customWidth="1"/>
  </cols>
  <sheetData>
    <row r="6" spans="1:5" x14ac:dyDescent="0.35">
      <c r="A6" t="s">
        <v>33</v>
      </c>
    </row>
    <row r="8" spans="1:5" x14ac:dyDescent="0.35">
      <c r="B8" s="9">
        <v>1</v>
      </c>
      <c r="C8" s="9">
        <v>2</v>
      </c>
    </row>
    <row r="9" spans="1:5" x14ac:dyDescent="0.35">
      <c r="A9" t="s">
        <v>0</v>
      </c>
      <c r="B9" s="4">
        <v>7000000</v>
      </c>
      <c r="C9" s="6"/>
      <c r="E9" s="4"/>
    </row>
    <row r="10" spans="1:5" x14ac:dyDescent="0.35">
      <c r="B10" s="4"/>
      <c r="C10" s="8"/>
      <c r="E10" s="4"/>
    </row>
    <row r="11" spans="1:5" x14ac:dyDescent="0.35">
      <c r="A11" t="s">
        <v>2</v>
      </c>
      <c r="B11" s="4">
        <v>3000000</v>
      </c>
      <c r="C11" s="6"/>
      <c r="E11" s="4"/>
    </row>
    <row r="12" spans="1:5" x14ac:dyDescent="0.35">
      <c r="A12" t="s">
        <v>3</v>
      </c>
      <c r="B12" s="4">
        <v>200000</v>
      </c>
      <c r="C12" s="6"/>
      <c r="E12" s="4"/>
    </row>
    <row r="13" spans="1:5" x14ac:dyDescent="0.35">
      <c r="A13" t="s">
        <v>4</v>
      </c>
      <c r="B13" s="4"/>
      <c r="C13" s="6"/>
      <c r="E13" s="4"/>
    </row>
    <row r="14" spans="1:5" x14ac:dyDescent="0.35">
      <c r="A14" t="s">
        <v>5</v>
      </c>
      <c r="B14" s="4">
        <v>500000</v>
      </c>
      <c r="C14" s="6"/>
      <c r="E14" s="4"/>
    </row>
    <row r="15" spans="1:5" x14ac:dyDescent="0.35">
      <c r="A15" t="s">
        <v>6</v>
      </c>
      <c r="B15" s="4">
        <v>300000</v>
      </c>
      <c r="C15" s="6"/>
      <c r="E15" s="4"/>
    </row>
    <row r="16" spans="1:5" x14ac:dyDescent="0.35">
      <c r="A16" t="s">
        <v>7</v>
      </c>
      <c r="B16" s="4">
        <v>3000000</v>
      </c>
      <c r="C16" s="6"/>
      <c r="E16" s="4"/>
    </row>
    <row r="17" spans="1:5" x14ac:dyDescent="0.35">
      <c r="A17" t="s">
        <v>8</v>
      </c>
      <c r="B17" s="4">
        <v>7000000</v>
      </c>
      <c r="C17" s="6"/>
      <c r="E17" s="4"/>
    </row>
    <row r="18" spans="1:5" x14ac:dyDescent="0.35">
      <c r="B18" s="4"/>
    </row>
    <row r="19" spans="1:5" x14ac:dyDescent="0.35">
      <c r="A19" t="s">
        <v>6</v>
      </c>
      <c r="C19" s="4">
        <v>400000</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6E6EF-2D7A-4F66-A47F-0A3BFF6EBF17}">
  <sheetPr>
    <tabColor rgb="FF00B050"/>
  </sheetPr>
  <dimension ref="A6:E19"/>
  <sheetViews>
    <sheetView zoomScale="80" zoomScaleNormal="80" workbookViewId="0">
      <selection activeCell="A6" sqref="A6"/>
    </sheetView>
  </sheetViews>
  <sheetFormatPr defaultRowHeight="14.5" x14ac:dyDescent="0.35"/>
  <cols>
    <col min="1" max="1" width="29.7265625" bestFit="1" customWidth="1"/>
    <col min="2" max="3" width="9.08984375" bestFit="1" customWidth="1"/>
  </cols>
  <sheetData>
    <row r="6" spans="1:5" x14ac:dyDescent="0.35">
      <c r="A6" t="s">
        <v>33</v>
      </c>
    </row>
    <row r="8" spans="1:5" x14ac:dyDescent="0.35">
      <c r="B8" s="18">
        <v>1</v>
      </c>
      <c r="C8" s="18">
        <v>2</v>
      </c>
      <c r="D8" s="18" t="s">
        <v>16</v>
      </c>
    </row>
    <row r="9" spans="1:5" x14ac:dyDescent="0.35">
      <c r="A9" t="s">
        <v>0</v>
      </c>
      <c r="B9" s="4">
        <v>7000000</v>
      </c>
      <c r="C9" s="6">
        <f>B9+C19</f>
        <v>7400000</v>
      </c>
      <c r="D9" t="str">
        <f ca="1">_xlfn.FORMULATEXT(C9)</f>
        <v>=B9+C19</v>
      </c>
      <c r="E9" s="4"/>
    </row>
    <row r="10" spans="1:5" x14ac:dyDescent="0.35">
      <c r="B10" s="4"/>
      <c r="C10" s="8"/>
      <c r="E10" s="4"/>
    </row>
    <row r="11" spans="1:5" x14ac:dyDescent="0.35">
      <c r="A11" t="s">
        <v>2</v>
      </c>
      <c r="B11" s="4">
        <v>3000000</v>
      </c>
      <c r="C11" s="6">
        <f>B11</f>
        <v>3000000</v>
      </c>
      <c r="D11" t="str">
        <f t="shared" ref="D11:D17" ca="1" si="0">_xlfn.FORMULATEXT(C11)</f>
        <v>=B11</v>
      </c>
      <c r="E11" s="4"/>
    </row>
    <row r="12" spans="1:5" x14ac:dyDescent="0.35">
      <c r="A12" t="s">
        <v>3</v>
      </c>
      <c r="B12" s="4">
        <v>200000</v>
      </c>
      <c r="C12" s="6">
        <f>B12</f>
        <v>200000</v>
      </c>
      <c r="D12" t="str">
        <f t="shared" ca="1" si="0"/>
        <v>=B12</v>
      </c>
      <c r="E12" s="4"/>
    </row>
    <row r="13" spans="1:5" x14ac:dyDescent="0.35">
      <c r="A13" t="s">
        <v>4</v>
      </c>
      <c r="B13" s="4"/>
      <c r="C13" s="6">
        <f>B13</f>
        <v>0</v>
      </c>
      <c r="D13" t="str">
        <f t="shared" ca="1" si="0"/>
        <v>=B13</v>
      </c>
      <c r="E13" s="4"/>
    </row>
    <row r="14" spans="1:5" x14ac:dyDescent="0.35">
      <c r="A14" t="s">
        <v>5</v>
      </c>
      <c r="B14" s="4">
        <v>500000</v>
      </c>
      <c r="C14" s="6">
        <f>B14</f>
        <v>500000</v>
      </c>
      <c r="D14" t="str">
        <f t="shared" ca="1" si="0"/>
        <v>=B14</v>
      </c>
      <c r="E14" s="4"/>
    </row>
    <row r="15" spans="1:5" x14ac:dyDescent="0.35">
      <c r="A15" t="s">
        <v>6</v>
      </c>
      <c r="B15" s="4">
        <v>300000</v>
      </c>
      <c r="C15" s="6">
        <f>B15+C19</f>
        <v>700000</v>
      </c>
      <c r="D15" t="str">
        <f t="shared" ca="1" si="0"/>
        <v>=B15+C19</v>
      </c>
      <c r="E15" s="4"/>
    </row>
    <row r="16" spans="1:5" x14ac:dyDescent="0.35">
      <c r="A16" t="s">
        <v>7</v>
      </c>
      <c r="B16" s="4">
        <v>3000000</v>
      </c>
      <c r="C16" s="6">
        <f>B16</f>
        <v>3000000</v>
      </c>
      <c r="D16" t="str">
        <f t="shared" ca="1" si="0"/>
        <v>=B16</v>
      </c>
      <c r="E16" s="4"/>
    </row>
    <row r="17" spans="1:5" x14ac:dyDescent="0.35">
      <c r="A17" t="s">
        <v>8</v>
      </c>
      <c r="B17" s="4">
        <v>7000000</v>
      </c>
      <c r="C17" s="6">
        <f>SUM(C11:C16)</f>
        <v>7400000</v>
      </c>
      <c r="D17" t="str">
        <f t="shared" ca="1" si="0"/>
        <v>=SUMMA(C11:C16)</v>
      </c>
      <c r="E17" s="4"/>
    </row>
    <row r="18" spans="1:5" x14ac:dyDescent="0.35">
      <c r="B18" s="4"/>
    </row>
    <row r="19" spans="1:5" x14ac:dyDescent="0.35">
      <c r="A19" t="s">
        <v>6</v>
      </c>
      <c r="B19" s="4"/>
      <c r="C19" s="4">
        <v>400000</v>
      </c>
    </row>
  </sheetData>
  <pageMargins left="0.7" right="0.7" top="0.75" bottom="0.75" header="0.3" footer="0.3"/>
  <pageSetup paperSize="9" orientation="portrait" r:id="rId1"/>
  <ignoredErrors>
    <ignoredError sqref="C15"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F6264-6EFE-4AA3-92E9-8F069AF45F3A}">
  <sheetPr>
    <tabColor rgb="FF00B0F0"/>
  </sheetPr>
  <dimension ref="A5:F31"/>
  <sheetViews>
    <sheetView zoomScale="70" zoomScaleNormal="70" workbookViewId="0">
      <selection activeCell="A11" sqref="A11"/>
    </sheetView>
  </sheetViews>
  <sheetFormatPr defaultRowHeight="14.5" x14ac:dyDescent="0.35"/>
  <cols>
    <col min="1" max="1" width="38.26953125" bestFit="1" customWidth="1"/>
    <col min="2" max="5" width="8.81640625" bestFit="1" customWidth="1"/>
    <col min="6" max="6" width="8.81640625" customWidth="1"/>
  </cols>
  <sheetData>
    <row r="5" spans="1:6" x14ac:dyDescent="0.35">
      <c r="A5" t="s">
        <v>29</v>
      </c>
    </row>
    <row r="7" spans="1:6" x14ac:dyDescent="0.35">
      <c r="A7" t="s">
        <v>30</v>
      </c>
    </row>
    <row r="9" spans="1:6" x14ac:dyDescent="0.35">
      <c r="A9" t="s">
        <v>31</v>
      </c>
    </row>
    <row r="10" spans="1:6" x14ac:dyDescent="0.35">
      <c r="A10" t="s">
        <v>18</v>
      </c>
    </row>
    <row r="12" spans="1:6" x14ac:dyDescent="0.35">
      <c r="B12" s="21" t="s">
        <v>17</v>
      </c>
      <c r="C12" s="21"/>
      <c r="D12" s="21"/>
      <c r="E12" s="21"/>
    </row>
    <row r="13" spans="1:6" x14ac:dyDescent="0.35">
      <c r="B13" s="9">
        <v>1</v>
      </c>
      <c r="C13" s="9">
        <v>2</v>
      </c>
      <c r="D13" s="9">
        <v>3</v>
      </c>
      <c r="E13" s="9">
        <v>4</v>
      </c>
      <c r="F13" s="10"/>
    </row>
    <row r="14" spans="1:6" x14ac:dyDescent="0.35">
      <c r="A14" t="s">
        <v>0</v>
      </c>
      <c r="B14" s="4">
        <v>7000000</v>
      </c>
      <c r="C14" s="6">
        <v>7000000</v>
      </c>
      <c r="D14" s="6"/>
      <c r="E14" s="6"/>
      <c r="F14" s="4"/>
    </row>
    <row r="15" spans="1:6" x14ac:dyDescent="0.35">
      <c r="B15" s="4"/>
      <c r="C15" s="4"/>
      <c r="D15" s="4"/>
      <c r="E15" s="4"/>
      <c r="F15" s="4"/>
    </row>
    <row r="16" spans="1:6" x14ac:dyDescent="0.35">
      <c r="A16" t="s">
        <v>2</v>
      </c>
      <c r="B16" s="4">
        <v>3000000</v>
      </c>
      <c r="C16" s="6">
        <v>3000000</v>
      </c>
      <c r="D16" s="6"/>
      <c r="E16" s="6"/>
      <c r="F16" s="4"/>
    </row>
    <row r="17" spans="1:6" x14ac:dyDescent="0.35">
      <c r="A17" t="s">
        <v>3</v>
      </c>
      <c r="B17" s="4">
        <v>200000</v>
      </c>
      <c r="C17" s="6">
        <v>200000</v>
      </c>
      <c r="D17" s="6"/>
      <c r="E17" s="6"/>
      <c r="F17" s="4"/>
    </row>
    <row r="18" spans="1:6" x14ac:dyDescent="0.35">
      <c r="A18" t="s">
        <v>4</v>
      </c>
      <c r="B18" s="4"/>
      <c r="C18" s="6"/>
      <c r="D18" s="6"/>
      <c r="E18" s="6"/>
      <c r="F18" s="4"/>
    </row>
    <row r="19" spans="1:6" x14ac:dyDescent="0.35">
      <c r="A19" t="s">
        <v>5</v>
      </c>
      <c r="B19" s="4">
        <v>500000</v>
      </c>
      <c r="C19" s="6">
        <v>500000</v>
      </c>
      <c r="D19" s="6"/>
      <c r="E19" s="6"/>
      <c r="F19" s="4"/>
    </row>
    <row r="20" spans="1:6" x14ac:dyDescent="0.35">
      <c r="A20" t="s">
        <v>6</v>
      </c>
      <c r="B20" s="4">
        <v>300000</v>
      </c>
      <c r="C20" s="6">
        <v>300000</v>
      </c>
      <c r="D20" s="6"/>
      <c r="E20" s="6"/>
      <c r="F20" s="4"/>
    </row>
    <row r="21" spans="1:6" x14ac:dyDescent="0.35">
      <c r="A21" t="s">
        <v>7</v>
      </c>
      <c r="B21" s="4">
        <v>3000000</v>
      </c>
      <c r="C21" s="6">
        <v>3000000</v>
      </c>
      <c r="D21" s="6"/>
      <c r="E21" s="6"/>
      <c r="F21" s="4"/>
    </row>
    <row r="22" spans="1:6" x14ac:dyDescent="0.35">
      <c r="A22" t="s">
        <v>8</v>
      </c>
      <c r="B22" s="4">
        <v>7000000</v>
      </c>
      <c r="C22" s="6">
        <v>7000000</v>
      </c>
      <c r="D22" s="6"/>
      <c r="E22" s="6"/>
    </row>
    <row r="23" spans="1:6" x14ac:dyDescent="0.35">
      <c r="B23" s="4"/>
    </row>
    <row r="24" spans="1:6" x14ac:dyDescent="0.35">
      <c r="A24" t="s">
        <v>6</v>
      </c>
      <c r="B24" s="4"/>
      <c r="C24" s="7"/>
      <c r="D24" s="7"/>
      <c r="E24" s="7"/>
      <c r="F24" s="4"/>
    </row>
    <row r="25" spans="1:6" x14ac:dyDescent="0.35">
      <c r="A25" t="s">
        <v>9</v>
      </c>
      <c r="B25" s="4"/>
      <c r="C25" s="7"/>
      <c r="D25" s="7"/>
      <c r="E25" s="7"/>
      <c r="F25" s="4"/>
    </row>
    <row r="26" spans="1:6" x14ac:dyDescent="0.35">
      <c r="A26" t="s">
        <v>10</v>
      </c>
      <c r="B26" s="4"/>
      <c r="C26" s="7"/>
      <c r="D26" s="7"/>
      <c r="E26" s="7"/>
      <c r="F26" s="4"/>
    </row>
    <row r="27" spans="1:6" x14ac:dyDescent="0.35">
      <c r="A27" t="s">
        <v>11</v>
      </c>
      <c r="B27" s="4"/>
      <c r="C27" s="7"/>
      <c r="D27" s="7"/>
      <c r="E27" s="7"/>
      <c r="F27" s="4"/>
    </row>
    <row r="28" spans="1:6" x14ac:dyDescent="0.35">
      <c r="A28" t="s">
        <v>12</v>
      </c>
      <c r="B28" s="4"/>
      <c r="C28" s="7"/>
      <c r="D28" s="7"/>
      <c r="E28" s="7"/>
      <c r="F28" s="4"/>
    </row>
    <row r="29" spans="1:6" x14ac:dyDescent="0.35">
      <c r="A29" t="s">
        <v>13</v>
      </c>
      <c r="B29" s="4"/>
      <c r="C29" s="7"/>
      <c r="D29" s="7"/>
      <c r="E29" s="7"/>
      <c r="F29" s="4"/>
    </row>
    <row r="30" spans="1:6" x14ac:dyDescent="0.35">
      <c r="A30" t="s">
        <v>14</v>
      </c>
      <c r="B30" s="4"/>
      <c r="C30" s="7"/>
      <c r="D30" s="7"/>
      <c r="E30" s="7"/>
      <c r="F30" s="4"/>
    </row>
    <row r="31" spans="1:6" x14ac:dyDescent="0.35">
      <c r="A31" t="s">
        <v>15</v>
      </c>
      <c r="B31" s="4"/>
      <c r="C31" s="7"/>
      <c r="D31" s="7"/>
      <c r="E31" s="7"/>
      <c r="F31" s="4"/>
    </row>
  </sheetData>
  <mergeCells count="1">
    <mergeCell ref="B12:E1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073F1-A7A2-4330-B912-E04F324FD8A2}">
  <sheetPr>
    <tabColor rgb="FF00B050"/>
  </sheetPr>
  <dimension ref="A5:J31"/>
  <sheetViews>
    <sheetView zoomScale="70" zoomScaleNormal="70" workbookViewId="0">
      <selection activeCell="C29" sqref="C29"/>
    </sheetView>
  </sheetViews>
  <sheetFormatPr defaultRowHeight="14.5" x14ac:dyDescent="0.35"/>
  <cols>
    <col min="1" max="1" width="38.26953125" bestFit="1" customWidth="1"/>
    <col min="2" max="5" width="8.81640625" bestFit="1" customWidth="1"/>
    <col min="6" max="6" width="8.81640625" customWidth="1"/>
    <col min="8" max="10" width="17.1796875" customWidth="1"/>
  </cols>
  <sheetData>
    <row r="5" spans="1:10" x14ac:dyDescent="0.35">
      <c r="A5" t="s">
        <v>29</v>
      </c>
    </row>
    <row r="7" spans="1:10" x14ac:dyDescent="0.35">
      <c r="A7" t="s">
        <v>30</v>
      </c>
    </row>
    <row r="9" spans="1:10" x14ac:dyDescent="0.35">
      <c r="A9" t="s">
        <v>31</v>
      </c>
    </row>
    <row r="10" spans="1:10" x14ac:dyDescent="0.35">
      <c r="A10" t="s">
        <v>18</v>
      </c>
    </row>
    <row r="12" spans="1:10" x14ac:dyDescent="0.35">
      <c r="G12" s="19" t="s">
        <v>16</v>
      </c>
      <c r="H12" s="19"/>
      <c r="I12" s="19"/>
      <c r="J12" s="19"/>
    </row>
    <row r="13" spans="1:10" x14ac:dyDescent="0.35">
      <c r="B13" s="18">
        <v>1</v>
      </c>
      <c r="C13" s="18">
        <v>2</v>
      </c>
      <c r="D13" s="18">
        <v>3</v>
      </c>
      <c r="E13" s="18">
        <v>4</v>
      </c>
      <c r="G13" s="18">
        <v>1</v>
      </c>
      <c r="H13" s="18">
        <v>2</v>
      </c>
      <c r="I13" s="18">
        <v>3</v>
      </c>
      <c r="J13" s="18">
        <v>4</v>
      </c>
    </row>
    <row r="14" spans="1:10" x14ac:dyDescent="0.35">
      <c r="A14" t="s">
        <v>0</v>
      </c>
      <c r="B14" s="4">
        <v>7000000</v>
      </c>
      <c r="C14" s="6">
        <f>B14+C27+C28+C29+C24-C26</f>
        <v>7500000</v>
      </c>
      <c r="D14" s="6">
        <f>C14+D27+D28+D29+D24-D26</f>
        <v>9200000</v>
      </c>
      <c r="E14" s="6">
        <f>D14+E27+E28+E29+E24-E26</f>
        <v>9500000</v>
      </c>
      <c r="G14" s="4">
        <v>7000000</v>
      </c>
      <c r="H14" s="6" t="str">
        <f ca="1">_xlfn.FORMULATEXT(C14)</f>
        <v>=B14+C27+C28+C29+C24-C26</v>
      </c>
      <c r="I14" s="6" t="str">
        <f ca="1">_xlfn.FORMULATEXT(D14)</f>
        <v>=C14+D27+D28+D29+D24-D26</v>
      </c>
      <c r="J14" s="3" t="str">
        <f ca="1">_xlfn.FORMULATEXT(E14)</f>
        <v>=D14+E27+E28+E29+E24-E26</v>
      </c>
    </row>
    <row r="15" spans="1:10" x14ac:dyDescent="0.35">
      <c r="B15" s="4"/>
      <c r="C15" s="8"/>
      <c r="D15" s="8"/>
      <c r="E15" s="8"/>
      <c r="G15" s="4"/>
      <c r="H15" s="8"/>
      <c r="I15" s="8"/>
    </row>
    <row r="16" spans="1:10" x14ac:dyDescent="0.35">
      <c r="A16" t="s">
        <v>2</v>
      </c>
      <c r="B16" s="4">
        <v>3000000</v>
      </c>
      <c r="C16" s="6">
        <f>B16+C27+C30+C31</f>
        <v>3000000</v>
      </c>
      <c r="D16" s="6">
        <f>C16+D27+D30+D31</f>
        <v>4000000</v>
      </c>
      <c r="E16" s="6">
        <f>D16+E27+E30+E31</f>
        <v>4800000</v>
      </c>
      <c r="G16" s="4">
        <v>3000000</v>
      </c>
      <c r="H16" s="6" t="str">
        <f t="shared" ref="H16:J22" ca="1" si="0">_xlfn.FORMULATEXT(C16)</f>
        <v>=B16+C27+C30+C31</v>
      </c>
      <c r="I16" s="6" t="str">
        <f t="shared" ca="1" si="0"/>
        <v>=C16+D27+D30+D31</v>
      </c>
      <c r="J16" s="3" t="str">
        <f t="shared" ca="1" si="0"/>
        <v>=D16+E27+E30+E31</v>
      </c>
    </row>
    <row r="17" spans="1:10" x14ac:dyDescent="0.35">
      <c r="A17" t="s">
        <v>3</v>
      </c>
      <c r="B17" s="4">
        <v>200000</v>
      </c>
      <c r="C17" s="6">
        <f>B17+C29-C31</f>
        <v>700000</v>
      </c>
      <c r="D17" s="6">
        <f>C17+D29-D31</f>
        <v>700000</v>
      </c>
      <c r="E17" s="6">
        <f>D17+E29-E31</f>
        <v>0</v>
      </c>
      <c r="G17" s="4">
        <v>200000</v>
      </c>
      <c r="H17" s="6" t="str">
        <f t="shared" ca="1" si="0"/>
        <v>=B17+C29-C31</v>
      </c>
      <c r="I17" s="6" t="str">
        <f t="shared" ca="1" si="0"/>
        <v>=C17+D29-D31</v>
      </c>
      <c r="J17" s="3" t="str">
        <f t="shared" ca="1" si="0"/>
        <v>=D17+E29-E31</v>
      </c>
    </row>
    <row r="18" spans="1:10" x14ac:dyDescent="0.35">
      <c r="A18" t="s">
        <v>4</v>
      </c>
      <c r="B18" s="4"/>
      <c r="C18" s="6">
        <f>B18+C28</f>
        <v>0</v>
      </c>
      <c r="D18" s="6">
        <f>C18+D28</f>
        <v>400000</v>
      </c>
      <c r="E18" s="6">
        <f>D18+E28</f>
        <v>400000</v>
      </c>
      <c r="G18" s="4"/>
      <c r="H18" s="6" t="str">
        <f t="shared" ca="1" si="0"/>
        <v>=B18+C28</v>
      </c>
      <c r="I18" s="6" t="str">
        <f t="shared" ca="1" si="0"/>
        <v>=C18+D28</v>
      </c>
      <c r="J18" s="3" t="str">
        <f t="shared" ca="1" si="0"/>
        <v>=D18+E28</v>
      </c>
    </row>
    <row r="19" spans="1:10" x14ac:dyDescent="0.35">
      <c r="A19" t="s">
        <v>5</v>
      </c>
      <c r="B19" s="4">
        <v>500000</v>
      </c>
      <c r="C19" s="6">
        <f>B19+C25-C26-C30</f>
        <v>400000</v>
      </c>
      <c r="D19" s="6">
        <f>C19+D25-D26-D30</f>
        <v>800000</v>
      </c>
      <c r="E19" s="6">
        <f>D19+E25-E26-E30</f>
        <v>700000</v>
      </c>
      <c r="G19" s="4">
        <v>500000</v>
      </c>
      <c r="H19" s="6" t="str">
        <f t="shared" ca="1" si="0"/>
        <v>=B19+C25-C26-C30</v>
      </c>
      <c r="I19" s="6" t="str">
        <f t="shared" ca="1" si="0"/>
        <v>=C19+D25-D26-D30</v>
      </c>
      <c r="J19" s="3" t="str">
        <f t="shared" ca="1" si="0"/>
        <v>=D19+E25-E26-E30</v>
      </c>
    </row>
    <row r="20" spans="1:10" x14ac:dyDescent="0.35">
      <c r="A20" t="s">
        <v>6</v>
      </c>
      <c r="B20" s="4">
        <v>300000</v>
      </c>
      <c r="C20" s="6">
        <f>B20+C24-C25</f>
        <v>400000</v>
      </c>
      <c r="D20" s="6">
        <f>C20+D24-D25</f>
        <v>300000</v>
      </c>
      <c r="E20" s="6">
        <f>D20+E24-E25</f>
        <v>600000</v>
      </c>
      <c r="G20" s="4">
        <v>300000</v>
      </c>
      <c r="H20" s="6" t="str">
        <f t="shared" ca="1" si="0"/>
        <v>=B20+C24-C25</v>
      </c>
      <c r="I20" s="6" t="str">
        <f t="shared" ca="1" si="0"/>
        <v>=C20+D24-D25</v>
      </c>
      <c r="J20" s="3" t="str">
        <f t="shared" ca="1" si="0"/>
        <v>=D20+E24-E25</v>
      </c>
    </row>
    <row r="21" spans="1:10" x14ac:dyDescent="0.35">
      <c r="A21" t="s">
        <v>7</v>
      </c>
      <c r="B21" s="4">
        <v>3000000</v>
      </c>
      <c r="C21" s="6">
        <f>B21</f>
        <v>3000000</v>
      </c>
      <c r="D21" s="6">
        <f>C21</f>
        <v>3000000</v>
      </c>
      <c r="E21" s="6">
        <f>D21</f>
        <v>3000000</v>
      </c>
      <c r="G21" s="4">
        <v>3000000</v>
      </c>
      <c r="H21" s="6" t="str">
        <f t="shared" ca="1" si="0"/>
        <v>=B21</v>
      </c>
      <c r="I21" s="6" t="str">
        <f t="shared" ca="1" si="0"/>
        <v>=C21</v>
      </c>
      <c r="J21" s="3" t="str">
        <f t="shared" ca="1" si="0"/>
        <v>=D21</v>
      </c>
    </row>
    <row r="22" spans="1:10" x14ac:dyDescent="0.35">
      <c r="A22" t="s">
        <v>8</v>
      </c>
      <c r="B22" s="4">
        <v>7000000</v>
      </c>
      <c r="C22" s="6">
        <f>SUM(C16:C21)</f>
        <v>7500000</v>
      </c>
      <c r="D22" s="6">
        <f t="shared" ref="D22:E22" si="1">SUM(D16:D21)</f>
        <v>9200000</v>
      </c>
      <c r="E22" s="6">
        <f t="shared" si="1"/>
        <v>9500000</v>
      </c>
      <c r="G22" s="4">
        <v>7000000</v>
      </c>
      <c r="H22" s="6" t="str">
        <f t="shared" ca="1" si="0"/>
        <v>=SUMMA(C16:C21)</v>
      </c>
      <c r="I22" s="6" t="str">
        <f t="shared" ca="1" si="0"/>
        <v>=SUMMA(D16:D21)</v>
      </c>
      <c r="J22" s="3" t="str">
        <f t="shared" ca="1" si="0"/>
        <v>=SUMMA(E16:E21)</v>
      </c>
    </row>
    <row r="23" spans="1:10" x14ac:dyDescent="0.35">
      <c r="B23" s="4"/>
    </row>
    <row r="24" spans="1:10" x14ac:dyDescent="0.35">
      <c r="A24" t="s">
        <v>6</v>
      </c>
      <c r="B24" s="4"/>
      <c r="C24" s="7">
        <v>400000</v>
      </c>
      <c r="D24" s="7">
        <v>300000</v>
      </c>
      <c r="E24" s="7">
        <v>600000</v>
      </c>
      <c r="H24" s="7">
        <v>400000</v>
      </c>
      <c r="I24" s="7">
        <v>300000</v>
      </c>
      <c r="J24" s="7">
        <v>600000</v>
      </c>
    </row>
    <row r="25" spans="1:10" x14ac:dyDescent="0.35">
      <c r="A25" t="s">
        <v>9</v>
      </c>
      <c r="B25" s="4"/>
      <c r="C25" s="7">
        <v>300000</v>
      </c>
      <c r="D25" s="7">
        <v>400000</v>
      </c>
      <c r="E25" s="7">
        <v>300000</v>
      </c>
      <c r="H25" s="7">
        <v>300000</v>
      </c>
      <c r="I25" s="7">
        <v>400000</v>
      </c>
      <c r="J25" s="7">
        <v>300000</v>
      </c>
    </row>
    <row r="26" spans="1:10" x14ac:dyDescent="0.35">
      <c r="A26" t="s">
        <v>10</v>
      </c>
      <c r="B26" s="4"/>
      <c r="C26" s="7">
        <v>400000</v>
      </c>
      <c r="D26" s="7"/>
      <c r="E26" s="7">
        <v>300000</v>
      </c>
      <c r="H26" s="7">
        <v>400000</v>
      </c>
      <c r="I26" s="7"/>
      <c r="J26" s="7">
        <v>300000</v>
      </c>
    </row>
    <row r="27" spans="1:10" x14ac:dyDescent="0.35">
      <c r="A27" t="s">
        <v>11</v>
      </c>
      <c r="B27" s="4"/>
      <c r="C27" s="7"/>
      <c r="D27" s="7">
        <f>1/3*C16</f>
        <v>1000000</v>
      </c>
      <c r="E27" s="7"/>
      <c r="H27" s="7"/>
      <c r="I27" s="7" t="str">
        <f ca="1">_xlfn.FORMULATEXT(D27)</f>
        <v>=1/3*C16</v>
      </c>
      <c r="J27" s="5"/>
    </row>
    <row r="28" spans="1:10" x14ac:dyDescent="0.35">
      <c r="A28" t="s">
        <v>12</v>
      </c>
      <c r="B28" s="4"/>
      <c r="C28" s="7"/>
      <c r="D28" s="7">
        <f>D27/100*(120-80)</f>
        <v>400000</v>
      </c>
      <c r="E28" s="7"/>
      <c r="H28" s="7"/>
      <c r="I28" s="7" t="str">
        <f ca="1">_xlfn.FORMULATEXT(D28)</f>
        <v>=D27/100*(120-80)</v>
      </c>
      <c r="J28" s="5"/>
    </row>
    <row r="29" spans="1:10" x14ac:dyDescent="0.35">
      <c r="A29" t="s">
        <v>13</v>
      </c>
      <c r="B29" s="4"/>
      <c r="C29" s="7">
        <v>500000</v>
      </c>
      <c r="D29" s="7"/>
      <c r="E29" s="7"/>
      <c r="H29" s="7">
        <v>500000</v>
      </c>
      <c r="I29" s="7"/>
      <c r="J29" s="7"/>
    </row>
    <row r="30" spans="1:10" x14ac:dyDescent="0.35">
      <c r="A30" t="s">
        <v>14</v>
      </c>
      <c r="B30" s="4"/>
      <c r="C30" s="7"/>
      <c r="D30" s="7"/>
      <c r="E30" s="7">
        <v>100000</v>
      </c>
      <c r="H30" s="7"/>
      <c r="I30" s="7"/>
      <c r="J30" s="7">
        <v>100000</v>
      </c>
    </row>
    <row r="31" spans="1:10" x14ac:dyDescent="0.35">
      <c r="A31" t="s">
        <v>15</v>
      </c>
      <c r="B31" s="4"/>
      <c r="C31" s="7"/>
      <c r="D31" s="7"/>
      <c r="E31" s="7">
        <v>700000</v>
      </c>
      <c r="H31" s="7"/>
      <c r="I31" s="7"/>
      <c r="J31" s="7">
        <v>700000</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17820-B244-4DBA-B785-2603B6DA6E65}">
  <sheetPr>
    <tabColor rgb="FF00B0F0"/>
  </sheetPr>
  <dimension ref="A6:K23"/>
  <sheetViews>
    <sheetView zoomScale="80" zoomScaleNormal="80" workbookViewId="0">
      <selection activeCell="B23" sqref="B23"/>
    </sheetView>
  </sheetViews>
  <sheetFormatPr defaultRowHeight="14.5" x14ac:dyDescent="0.35"/>
  <cols>
    <col min="1" max="1" width="24.7265625" bestFit="1" customWidth="1"/>
  </cols>
  <sheetData>
    <row r="6" spans="1:11" x14ac:dyDescent="0.35">
      <c r="A6" t="s">
        <v>32</v>
      </c>
    </row>
    <row r="7" spans="1:11" x14ac:dyDescent="0.35">
      <c r="A7" t="s">
        <v>26</v>
      </c>
    </row>
    <row r="9" spans="1:11" x14ac:dyDescent="0.35">
      <c r="A9" t="s">
        <v>25</v>
      </c>
    </row>
    <row r="11" spans="1:11" x14ac:dyDescent="0.35">
      <c r="A11" t="s">
        <v>28</v>
      </c>
    </row>
    <row r="13" spans="1:11" x14ac:dyDescent="0.35">
      <c r="B13" s="21" t="s">
        <v>17</v>
      </c>
      <c r="C13" s="21"/>
      <c r="D13" s="21"/>
      <c r="E13" s="21"/>
      <c r="F13" s="21"/>
      <c r="G13" s="20"/>
      <c r="H13" s="20"/>
      <c r="I13" s="20"/>
      <c r="J13" s="20"/>
      <c r="K13" s="20"/>
    </row>
    <row r="14" spans="1:11" x14ac:dyDescent="0.35">
      <c r="B14" s="1">
        <v>1</v>
      </c>
      <c r="C14" s="1">
        <v>2</v>
      </c>
      <c r="D14" s="16">
        <v>3</v>
      </c>
      <c r="E14" s="16">
        <v>4</v>
      </c>
      <c r="F14" s="16">
        <v>5</v>
      </c>
    </row>
    <row r="15" spans="1:11" x14ac:dyDescent="0.35">
      <c r="A15" t="s">
        <v>19</v>
      </c>
      <c r="B15" s="3"/>
      <c r="C15" s="12"/>
      <c r="D15" s="12"/>
      <c r="E15" s="12"/>
      <c r="F15" s="12"/>
    </row>
    <row r="16" spans="1:11" x14ac:dyDescent="0.35">
      <c r="A16" t="s">
        <v>20</v>
      </c>
      <c r="B16" s="3"/>
      <c r="C16" s="12"/>
      <c r="D16" s="12"/>
      <c r="E16" s="12"/>
      <c r="F16" s="12"/>
    </row>
    <row r="17" spans="1:6" x14ac:dyDescent="0.35">
      <c r="A17" t="s">
        <v>21</v>
      </c>
      <c r="B17">
        <v>500</v>
      </c>
      <c r="C17" s="12"/>
      <c r="D17" s="12"/>
      <c r="E17" s="12"/>
      <c r="F17" s="12"/>
    </row>
    <row r="18" spans="1:6" x14ac:dyDescent="0.35">
      <c r="A18" t="s">
        <v>23</v>
      </c>
      <c r="C18" s="11"/>
      <c r="D18" s="11"/>
      <c r="E18" s="11"/>
      <c r="F18" s="15"/>
    </row>
    <row r="20" spans="1:6" x14ac:dyDescent="0.35">
      <c r="A20" t="s">
        <v>27</v>
      </c>
      <c r="B20" s="13">
        <v>0.15</v>
      </c>
    </row>
    <row r="21" spans="1:6" x14ac:dyDescent="0.35">
      <c r="A21" t="s">
        <v>1</v>
      </c>
      <c r="B21" s="13">
        <v>0.12</v>
      </c>
    </row>
    <row r="22" spans="1:6" x14ac:dyDescent="0.35">
      <c r="A22" t="s">
        <v>22</v>
      </c>
      <c r="B22" s="13">
        <v>0.15</v>
      </c>
    </row>
    <row r="23" spans="1:6" x14ac:dyDescent="0.35">
      <c r="A23" t="s">
        <v>24</v>
      </c>
      <c r="B23" s="14">
        <f>NPV(B22,B16:F16,F18)</f>
        <v>0</v>
      </c>
    </row>
  </sheetData>
  <mergeCells count="1">
    <mergeCell ref="B13:F13"/>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54568-6776-45A9-B346-A7D09B893468}">
  <sheetPr>
    <tabColor rgb="FF00B050"/>
  </sheetPr>
  <dimension ref="A6:L23"/>
  <sheetViews>
    <sheetView zoomScale="80" zoomScaleNormal="80" workbookViewId="0">
      <selection activeCell="A5" sqref="A5"/>
    </sheetView>
  </sheetViews>
  <sheetFormatPr defaultRowHeight="14.5" x14ac:dyDescent="0.35"/>
  <cols>
    <col min="1" max="1" width="24.7265625" bestFit="1" customWidth="1"/>
    <col min="13" max="13" width="13.453125" bestFit="1" customWidth="1"/>
    <col min="14" max="14" width="14.453125" bestFit="1" customWidth="1"/>
    <col min="15" max="15" width="14.81640625" bestFit="1" customWidth="1"/>
    <col min="16" max="16" width="15" bestFit="1" customWidth="1"/>
    <col min="17" max="17" width="14.453125" bestFit="1" customWidth="1"/>
    <col min="18" max="18" width="14.81640625" bestFit="1" customWidth="1"/>
    <col min="19" max="20" width="15" bestFit="1" customWidth="1"/>
    <col min="21" max="21" width="13.81640625" bestFit="1" customWidth="1"/>
    <col min="22" max="22" width="14.453125" bestFit="1" customWidth="1"/>
  </cols>
  <sheetData>
    <row r="6" spans="1:12" x14ac:dyDescent="0.35">
      <c r="A6" t="s">
        <v>32</v>
      </c>
    </row>
    <row r="7" spans="1:12" x14ac:dyDescent="0.35">
      <c r="A7" t="s">
        <v>26</v>
      </c>
    </row>
    <row r="9" spans="1:12" x14ac:dyDescent="0.35">
      <c r="A9" t="s">
        <v>25</v>
      </c>
    </row>
    <row r="11" spans="1:12" x14ac:dyDescent="0.35">
      <c r="A11" t="s">
        <v>28</v>
      </c>
    </row>
    <row r="13" spans="1:12" x14ac:dyDescent="0.35">
      <c r="H13" s="22" t="s">
        <v>16</v>
      </c>
      <c r="I13" s="22"/>
      <c r="J13" s="22"/>
      <c r="K13" s="22"/>
      <c r="L13" s="22"/>
    </row>
    <row r="14" spans="1:12" x14ac:dyDescent="0.35">
      <c r="B14" s="16">
        <v>1</v>
      </c>
      <c r="C14" s="16">
        <v>2</v>
      </c>
      <c r="D14" s="16">
        <v>3</v>
      </c>
      <c r="E14" s="16">
        <v>4</v>
      </c>
      <c r="F14" s="16">
        <v>5</v>
      </c>
      <c r="H14" s="16">
        <v>1</v>
      </c>
      <c r="I14" s="16">
        <v>2</v>
      </c>
      <c r="J14" s="16">
        <v>3</v>
      </c>
      <c r="K14" s="16">
        <v>4</v>
      </c>
      <c r="L14" s="16">
        <v>5</v>
      </c>
    </row>
    <row r="15" spans="1:12" x14ac:dyDescent="0.35">
      <c r="A15" t="s">
        <v>19</v>
      </c>
      <c r="B15" s="3">
        <f>B21*B17</f>
        <v>36</v>
      </c>
      <c r="C15" s="12">
        <f>$B21*C17</f>
        <v>37.295999999999999</v>
      </c>
      <c r="D15" s="12">
        <f t="shared" ref="D15:F15" si="0">$B21*D17</f>
        <v>38.63865599999999</v>
      </c>
      <c r="E15" s="12">
        <f t="shared" si="0"/>
        <v>40.029647615999991</v>
      </c>
      <c r="F15" s="12">
        <f t="shared" si="0"/>
        <v>41.470714930175994</v>
      </c>
      <c r="H15" s="3" t="str">
        <f t="shared" ref="H15:J16" ca="1" si="1">_xlfn.FORMULATEXT(B15)</f>
        <v>=B21*B17</v>
      </c>
      <c r="I15" s="5" t="str">
        <f t="shared" ca="1" si="1"/>
        <v>=$B21*C17</v>
      </c>
      <c r="J15" s="5" t="str">
        <f t="shared" ca="1" si="1"/>
        <v>=$B21*D17</v>
      </c>
      <c r="K15" s="5" t="str">
        <f t="shared" ref="K15:L17" ca="1" si="2">_xlfn.FORMULATEXT(E15)</f>
        <v>=$B21*E17</v>
      </c>
      <c r="L15" s="5" t="str">
        <f t="shared" ca="1" si="2"/>
        <v>=$B21*F17</v>
      </c>
    </row>
    <row r="16" spans="1:12" x14ac:dyDescent="0.35">
      <c r="A16" t="s">
        <v>20</v>
      </c>
      <c r="B16" s="3">
        <f>(1-B20)*B15</f>
        <v>28.8</v>
      </c>
      <c r="C16" s="12">
        <f>(1-$B20)*C15</f>
        <v>29.8368</v>
      </c>
      <c r="D16" s="12">
        <f t="shared" ref="D16:F16" si="3">(1-$B20)*D15</f>
        <v>30.910924799999993</v>
      </c>
      <c r="E16" s="12">
        <f t="shared" si="3"/>
        <v>32.023718092799996</v>
      </c>
      <c r="F16" s="12">
        <f t="shared" si="3"/>
        <v>33.176571944140797</v>
      </c>
      <c r="H16" s="3" t="str">
        <f t="shared" ca="1" si="1"/>
        <v>=(1-B20)*B15</v>
      </c>
      <c r="I16" s="5" t="str">
        <f t="shared" ca="1" si="1"/>
        <v>=(1-$B20)*C15</v>
      </c>
      <c r="J16" s="5" t="str">
        <f t="shared" ca="1" si="1"/>
        <v>=(1-$B20)*D15</v>
      </c>
      <c r="K16" s="5" t="str">
        <f t="shared" ca="1" si="2"/>
        <v>=(1-$B20)*E15</v>
      </c>
      <c r="L16" s="5" t="str">
        <f t="shared" ca="1" si="2"/>
        <v>=(1-$B20)*F15</v>
      </c>
    </row>
    <row r="17" spans="1:12" x14ac:dyDescent="0.35">
      <c r="A17" t="s">
        <v>21</v>
      </c>
      <c r="B17" s="2">
        <v>200</v>
      </c>
      <c r="C17" s="12">
        <f>B17+B15-B16</f>
        <v>207.2</v>
      </c>
      <c r="D17" s="12">
        <f t="shared" ref="D17:E17" si="4">C17+C15-C16</f>
        <v>214.65919999999997</v>
      </c>
      <c r="E17" s="12">
        <f t="shared" si="4"/>
        <v>222.38693119999996</v>
      </c>
      <c r="F17" s="12">
        <f t="shared" ref="F17" si="5">E17+E15-E16</f>
        <v>230.39286072319999</v>
      </c>
      <c r="I17" s="5" t="str">
        <f ca="1">_xlfn.FORMULATEXT(C17)</f>
        <v>=B17+B15-B16</v>
      </c>
      <c r="J17" s="5" t="str">
        <f ca="1">_xlfn.FORMULATEXT(D17)</f>
        <v>=C17+C15-C16</v>
      </c>
      <c r="K17" s="5" t="str">
        <f t="shared" ca="1" si="2"/>
        <v>=D17+D15-D16</v>
      </c>
      <c r="L17" s="5" t="str">
        <f t="shared" ca="1" si="2"/>
        <v>=E17+E15-E16</v>
      </c>
    </row>
    <row r="18" spans="1:12" x14ac:dyDescent="0.35">
      <c r="A18" t="s">
        <v>23</v>
      </c>
      <c r="C18" s="11"/>
      <c r="D18" s="11"/>
      <c r="E18" s="11"/>
      <c r="F18" s="15">
        <f>F17+F15</f>
        <v>271.86357565337596</v>
      </c>
      <c r="L18" s="17" t="str">
        <f ca="1">_xlfn.FORMULATEXT(F18)</f>
        <v>=F17+F15</v>
      </c>
    </row>
    <row r="20" spans="1:12" x14ac:dyDescent="0.35">
      <c r="A20" t="s">
        <v>27</v>
      </c>
      <c r="B20" s="13">
        <v>0.2</v>
      </c>
    </row>
    <row r="21" spans="1:12" x14ac:dyDescent="0.35">
      <c r="A21" t="s">
        <v>1</v>
      </c>
      <c r="B21" s="13">
        <v>0.18</v>
      </c>
    </row>
    <row r="22" spans="1:12" x14ac:dyDescent="0.35">
      <c r="A22" t="s">
        <v>22</v>
      </c>
      <c r="B22" s="13">
        <v>0.15</v>
      </c>
    </row>
    <row r="23" spans="1:12" x14ac:dyDescent="0.35">
      <c r="A23" t="s">
        <v>24</v>
      </c>
      <c r="B23" s="14">
        <f>NPV(B22,B16:F16,F18)</f>
        <v>220.2672310099899</v>
      </c>
      <c r="C23" t="str">
        <f t="shared" ref="C23" ca="1" si="6">_xlfn.FORMULATEXT(B23)</f>
        <v>=NETNUVÄRDE(B22;B16:F16;F18)</v>
      </c>
    </row>
  </sheetData>
  <mergeCells count="1">
    <mergeCell ref="H13:L1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6</vt:i4>
      </vt:variant>
    </vt:vector>
  </HeadingPairs>
  <TitlesOfParts>
    <vt:vector size="6" baseType="lpstr">
      <vt:lpstr>1</vt:lpstr>
      <vt:lpstr>Facit 1</vt:lpstr>
      <vt:lpstr>2</vt:lpstr>
      <vt:lpstr>Facit 2</vt:lpstr>
      <vt:lpstr>3</vt:lpstr>
      <vt:lpstr>Facit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Andreas Johansson</dc:creator>
  <cp:lastModifiedBy>Marcus Andersson</cp:lastModifiedBy>
  <dcterms:created xsi:type="dcterms:W3CDTF">2017-10-09T17:02:31Z</dcterms:created>
  <dcterms:modified xsi:type="dcterms:W3CDTF">2017-12-06T17:16:24Z</dcterms:modified>
</cp:coreProperties>
</file>