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Andreas J\Learnasy - Exceluppgifter 2\"/>
    </mc:Choice>
  </mc:AlternateContent>
  <bookViews>
    <workbookView xWindow="0" yWindow="0" windowWidth="19200" windowHeight="6940" xr2:uid="{00000000-000D-0000-FFFF-FFFF00000000}"/>
  </bookViews>
  <sheets>
    <sheet name="1" sheetId="15" r:id="rId1"/>
    <sheet name="Facit 1" sheetId="13" r:id="rId2"/>
    <sheet name="2" sheetId="7" r:id="rId3"/>
    <sheet name="Facit 2" sheetId="16" r:id="rId4"/>
    <sheet name="3" sheetId="9" r:id="rId5"/>
    <sheet name="Facit 3" sheetId="19" r:id="rId6"/>
  </sheets>
  <calcPr calcId="171027"/>
</workbook>
</file>

<file path=xl/calcChain.xml><?xml version="1.0" encoding="utf-8"?>
<calcChain xmlns="http://schemas.openxmlformats.org/spreadsheetml/2006/main">
  <c r="B16" i="19" l="1"/>
  <c r="B21" i="19" s="1"/>
  <c r="B19" i="16"/>
  <c r="B18" i="16"/>
  <c r="B17" i="16"/>
  <c r="B20" i="16" s="1"/>
  <c r="B14" i="16"/>
  <c r="B13" i="16"/>
  <c r="B12" i="16"/>
  <c r="B11" i="16"/>
  <c r="H24" i="13"/>
  <c r="H23" i="13"/>
  <c r="H22" i="13"/>
  <c r="H20" i="13"/>
  <c r="H21" i="13" s="1"/>
  <c r="H25" i="13" s="1"/>
  <c r="H15" i="13"/>
  <c r="H14" i="13"/>
  <c r="H13" i="13"/>
  <c r="H12" i="13"/>
  <c r="H11" i="13"/>
  <c r="H16" i="13" s="1"/>
  <c r="I12" i="13"/>
  <c r="I15" i="13"/>
  <c r="C16" i="19"/>
  <c r="I16" i="13"/>
  <c r="C20" i="19"/>
  <c r="C18" i="19"/>
  <c r="C19" i="16"/>
  <c r="I24" i="13"/>
  <c r="C13" i="16"/>
  <c r="C21" i="19"/>
  <c r="C17" i="19"/>
  <c r="I20" i="13"/>
  <c r="I25" i="13"/>
  <c r="I22" i="13"/>
  <c r="C15" i="16"/>
  <c r="I11" i="13"/>
  <c r="C20" i="16"/>
  <c r="I14" i="13"/>
  <c r="C14" i="16"/>
  <c r="C12" i="16"/>
  <c r="C17" i="16"/>
  <c r="C18" i="16"/>
  <c r="I21" i="13"/>
  <c r="C19" i="19"/>
  <c r="I13" i="13"/>
  <c r="C11" i="16"/>
  <c r="I23" i="13"/>
  <c r="B20" i="19" l="1"/>
  <c r="B17" i="19"/>
  <c r="B18" i="19" s="1"/>
  <c r="B19" i="19" s="1"/>
  <c r="B15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 Andersson</author>
    <author>Andreas Johansson</author>
  </authors>
  <commentList>
    <comment ref="G12" authorId="0" shapeId="0" xr:uid="{12ED1C71-D0A0-494A-B44E-EC7954C1EEAA}">
      <text>
        <r>
          <rPr>
            <sz val="9"/>
            <color indexed="81"/>
            <rFont val="Tahoma"/>
            <family val="2"/>
          </rPr>
          <t>-Materialutgifter + Förändring råvarulager</t>
        </r>
      </text>
    </comment>
    <comment ref="G13" authorId="1" shapeId="0" xr:uid="{1A267DFB-0ABD-4C49-BFE2-B55ED5FA7BAD}">
      <text>
        <r>
          <rPr>
            <sz val="9"/>
            <color indexed="81"/>
            <rFont val="Tahoma"/>
            <charset val="1"/>
          </rPr>
          <t>Summering av de övriga utgifterna</t>
        </r>
      </text>
    </comment>
    <comment ref="G14" authorId="1" shapeId="0" xr:uid="{8AE78516-247C-4801-8251-2F16467E8DDB}">
      <text>
        <r>
          <rPr>
            <sz val="9"/>
            <color indexed="81"/>
            <rFont val="Tahoma"/>
            <family val="2"/>
          </rPr>
          <t>Summan av löneutgifterna</t>
        </r>
      </text>
    </comment>
    <comment ref="G15" authorId="1" shapeId="0" xr:uid="{C1910961-18D2-4509-888A-4AF5F3A69200}">
      <text>
        <r>
          <rPr>
            <sz val="9"/>
            <color indexed="81"/>
            <rFont val="Tahoma"/>
            <family val="2"/>
          </rPr>
          <t>Summan av avskrivningarna</t>
        </r>
      </text>
    </comment>
    <comment ref="G20" authorId="1" shapeId="0" xr:uid="{5D32B7F5-B845-48E3-940E-3E470F803C1B}">
      <text>
        <r>
          <rPr>
            <sz val="9"/>
            <color indexed="81"/>
            <rFont val="Tahoma"/>
            <family val="2"/>
          </rPr>
          <t>Den totala tillverkningskostnader + förändringen i samtliga lager</t>
        </r>
      </text>
    </comment>
    <comment ref="G21" authorId="1" shapeId="0" xr:uid="{1D48AB13-18A2-4612-9D8F-C49A99113507}">
      <text>
        <r>
          <rPr>
            <sz val="9"/>
            <color indexed="81"/>
            <rFont val="Tahoma"/>
            <family val="2"/>
          </rPr>
          <t>Nettoomsättning + sålda varor</t>
        </r>
      </text>
    </comment>
    <comment ref="G22" authorId="1" shapeId="0" xr:uid="{FFF20D44-14CC-4245-9F79-248A34F7BA3D}">
      <text>
        <r>
          <rPr>
            <sz val="9"/>
            <color indexed="81"/>
            <rFont val="Tahoma"/>
            <family val="2"/>
          </rPr>
          <t>Summan av försäljningen</t>
        </r>
      </text>
    </comment>
    <comment ref="G23" authorId="1" shapeId="0" xr:uid="{FD546E92-B658-4B7A-A008-DB245B0A79CB}">
      <text>
        <r>
          <rPr>
            <sz val="9"/>
            <color indexed="81"/>
            <rFont val="Tahoma"/>
            <family val="2"/>
          </rPr>
          <t>Summan av administrationskostnaderna</t>
        </r>
      </text>
    </comment>
    <comment ref="G24" authorId="1" shapeId="0" xr:uid="{EDF26360-4372-4424-A98D-09D7224BB149}">
      <text>
        <r>
          <rPr>
            <sz val="9"/>
            <color indexed="81"/>
            <rFont val="Tahoma"/>
            <family val="2"/>
          </rPr>
          <t>Summan av forskningskostnaderna</t>
        </r>
      </text>
    </comment>
    <comment ref="G25" authorId="1" shapeId="0" xr:uid="{5FA786BF-8CCE-4449-949F-953E855E4CE5}">
      <text>
        <r>
          <rPr>
            <sz val="9"/>
            <color indexed="81"/>
            <rFont val="Tahoma"/>
            <family val="2"/>
          </rPr>
          <t>Summan av bruttoresultatet och samtliga kostnader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 Andersson</author>
  </authors>
  <commentList>
    <comment ref="G12" authorId="0" shapeId="0" xr:uid="{20A9AF2E-3499-4B1E-BB44-875F41F5F220}">
      <text>
        <r>
          <rPr>
            <sz val="9"/>
            <color indexed="81"/>
            <rFont val="Tahoma"/>
            <family val="2"/>
          </rPr>
          <t>-Materialutgifter + Förändring råvarulager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Andreas Johansson</author>
  </authors>
  <commentList>
    <comment ref="A16" authorId="0" shapeId="0" xr:uid="{F51E8F6B-F5D5-4026-B664-7F7742E06A74}">
      <text>
        <r>
          <rPr>
            <sz val="9"/>
            <color indexed="81"/>
            <rFont val="Tahoma"/>
            <family val="2"/>
          </rPr>
          <t>Emiisionsvillkorens nya aktier / med emissionsvillkorens gamla aktier * med antal gamla aktier</t>
        </r>
      </text>
    </comment>
    <comment ref="A17" authorId="0" shapeId="0" xr:uid="{081BA186-2046-4D34-8E36-F3B60C89AC67}">
      <text>
        <r>
          <rPr>
            <sz val="9"/>
            <color indexed="81"/>
            <rFont val="Tahoma"/>
            <family val="2"/>
          </rPr>
          <t>Teckningskurs  * antal nyemitterade aktier</t>
        </r>
      </text>
    </comment>
    <comment ref="A18" authorId="0" shapeId="0" xr:uid="{BDF76388-2732-4CBA-A7BD-578714E156AC}">
      <text>
        <r>
          <rPr>
            <sz val="9"/>
            <color indexed="81"/>
            <rFont val="Tahoma"/>
            <family val="2"/>
          </rPr>
          <t>Antal gamla aktier * Aktiens marknadskurs + tillfört kapital / antal gamla aktier + nyemitterade aktier</t>
        </r>
      </text>
    </comment>
    <comment ref="A19" authorId="0" shapeId="0" xr:uid="{8DF3AA01-284B-47D3-A33D-90B7F6FA004E}">
      <text>
        <r>
          <rPr>
            <sz val="9"/>
            <color indexed="81"/>
            <rFont val="Tahoma"/>
            <family val="2"/>
          </rPr>
          <t>Marknadsvärde - Teckningskurs / Emissionsvillkor av de gamla aktierna</t>
        </r>
      </text>
    </comment>
    <comment ref="A20" authorId="0" shapeId="0" xr:uid="{D73701DA-BC38-4700-95F7-58EA93A2E98A}">
      <text>
        <r>
          <rPr>
            <sz val="9"/>
            <color indexed="81"/>
            <rFont val="Tahoma"/>
            <family val="2"/>
          </rPr>
          <t>Antal gamla aktier + Nyemitterade aktier * Kvotvärdet</t>
        </r>
      </text>
    </comment>
    <comment ref="A21" authorId="0" shapeId="0" xr:uid="{0D04A484-013E-4D06-BCA6-F3D681BB850D}">
      <text>
        <r>
          <rPr>
            <sz val="9"/>
            <color indexed="81"/>
            <rFont val="Tahoma"/>
            <family val="2"/>
          </rPr>
          <t>Nyemitterade aktier * Teckningskurs - Kvotvärde</t>
        </r>
      </text>
    </comment>
  </commentList>
</comments>
</file>

<file path=xl/sharedStrings.xml><?xml version="1.0" encoding="utf-8"?>
<sst xmlns="http://schemas.openxmlformats.org/spreadsheetml/2006/main" count="139" uniqueCount="69">
  <si>
    <t>Tillgångar</t>
  </si>
  <si>
    <t>Eget kapital</t>
  </si>
  <si>
    <t>Emission</t>
  </si>
  <si>
    <t>Inventarier</t>
  </si>
  <si>
    <t>Lager</t>
  </si>
  <si>
    <t>Kundfordringar</t>
  </si>
  <si>
    <t>Likvida medel</t>
  </si>
  <si>
    <t>Banklån</t>
  </si>
  <si>
    <t>Leverantörer</t>
  </si>
  <si>
    <t>Eget kapital och skulder</t>
  </si>
  <si>
    <t>Inköp inventarier (kontant)</t>
  </si>
  <si>
    <t>Inköp varor (kredit)</t>
  </si>
  <si>
    <t>Försäljning (kredit)</t>
  </si>
  <si>
    <t>Löner (kontant)</t>
  </si>
  <si>
    <t>Betalning från kunder</t>
  </si>
  <si>
    <t>Betalning till leverantörer</t>
  </si>
  <si>
    <t>Varuförbrukning</t>
  </si>
  <si>
    <t>Avskrivningar</t>
  </si>
  <si>
    <t>Balansräkning</t>
  </si>
  <si>
    <t>Transaktioner</t>
  </si>
  <si>
    <t>Försäljning</t>
  </si>
  <si>
    <t>Förutsättningar</t>
  </si>
  <si>
    <t>Antal gamla aktier (st)</t>
  </si>
  <si>
    <t>Kvotvärde (kr)</t>
  </si>
  <si>
    <t>Emissionsvillkor: Antal nya aktier</t>
  </si>
  <si>
    <t>Emissionsvillkor: Antal gamla aktier</t>
  </si>
  <si>
    <t>Teckningskurs (kr)</t>
  </si>
  <si>
    <t>Aktiens marknadskurs före emissionen (kr)</t>
  </si>
  <si>
    <t>Kapitaltillskott</t>
  </si>
  <si>
    <t>Antal nyemitterade aktier</t>
  </si>
  <si>
    <t>Totalt tillfört kapital</t>
  </si>
  <si>
    <t>Bedömt marknadsvärde</t>
  </si>
  <si>
    <t>Värde teckningsrättsbevis</t>
  </si>
  <si>
    <t>Aktiekapital efter emission</t>
  </si>
  <si>
    <t>Förändring överkursfond</t>
  </si>
  <si>
    <t>a) Fyll i de tomma cellerna i B&amp;Bs modell och jämför sedan med facit att du gjort rätt. Prova sedan att ändra förutsättningarna och se vad som händer.</t>
  </si>
  <si>
    <t>a) Fyll i de gula cellerna för den kostnadsindelade modellen.</t>
  </si>
  <si>
    <t>b) Fyll i de orangea cellerna för den funktionsindelade modellen.</t>
  </si>
  <si>
    <t>Materialutgifter</t>
  </si>
  <si>
    <t>Löneutgifter</t>
  </si>
  <si>
    <t>Övriga utgifter</t>
  </si>
  <si>
    <t>Förändring råvarulager</t>
  </si>
  <si>
    <t>Förändring färdigvarulager</t>
  </si>
  <si>
    <t>Tillverkning</t>
  </si>
  <si>
    <t>Administration</t>
  </si>
  <si>
    <t>Forskning</t>
  </si>
  <si>
    <t>Nettoomsättning</t>
  </si>
  <si>
    <t>Förändring av färdigvarulager</t>
  </si>
  <si>
    <t>Råvaror</t>
  </si>
  <si>
    <t>Övriga externa kostnader</t>
  </si>
  <si>
    <t>Personalkostnader</t>
  </si>
  <si>
    <t>Rörelseresultat</t>
  </si>
  <si>
    <t>Kostnad sålda varor</t>
  </si>
  <si>
    <t>Bruttoresultat</t>
  </si>
  <si>
    <t>Försäljningskostnader</t>
  </si>
  <si>
    <t>Administrationskostnader</t>
  </si>
  <si>
    <t>FoU-kostnader</t>
  </si>
  <si>
    <t>Formler</t>
  </si>
  <si>
    <t>a) Fyll i de tomma cellerna.</t>
  </si>
  <si>
    <t>a) Kostnadsindelad modell</t>
  </si>
  <si>
    <t>b) Funktionsindelad modell</t>
  </si>
  <si>
    <t xml:space="preserve">Om du vill kan du genom att ändra på värdena i kolumn F se hur sambanden fungerar. </t>
  </si>
  <si>
    <t>=(B10/B11)*B8</t>
  </si>
  <si>
    <t>=B16*B12</t>
  </si>
  <si>
    <t>=(B8*B13+B17)/(B8+B16)</t>
  </si>
  <si>
    <t>=(B18-B12)/B11</t>
  </si>
  <si>
    <t>=(B8+B16)*B9</t>
  </si>
  <si>
    <t>=B16*(B12-B9)</t>
  </si>
  <si>
    <t>a) Fyll i de gula cellerna.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</si>
</sst>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2" fillId="0" borderId="0" xfId="0" applyFont="1"/>
    <xf numFmtId="3" fontId="0" fillId="0" borderId="0" xfId="0" applyNumberFormat="1"/>
    <xf numFmtId="164" fontId="0" fillId="2" borderId="0" xfId="0" applyNumberFormat="1" applyFill="1" applyAlignment="1"/>
    <xf numFmtId="164" fontId="0" fillId="2" borderId="0" xfId="0" applyNumberFormat="1" applyFill="1"/>
    <xf numFmtId="3" fontId="0" fillId="2" borderId="0" xfId="0" applyNumberFormat="1" applyFill="1"/>
    <xf numFmtId="3" fontId="0" fillId="3" borderId="0" xfId="0" applyNumberFormat="1" applyFill="1"/>
    <xf numFmtId="0" fontId="3" fillId="0" borderId="0" xfId="0" applyFont="1"/>
    <xf numFmtId="3" fontId="0" fillId="0" borderId="0" xfId="0" applyNumberFormat="1" applyFill="1"/>
    <xf numFmtId="0" fontId="1" fillId="0" borderId="0" xfId="0" applyFont="1"/>
    <xf numFmtId="0" fontId="0" fillId="0" borderId="2" xfId="0" applyBorder="1" applyAlignment="1"/>
    <xf numFmtId="3" fontId="0" fillId="0" borderId="3" xfId="0" applyNumberFormat="1" applyBorder="1"/>
    <xf numFmtId="0" fontId="1" fillId="4" borderId="3" xfId="0" applyFont="1" applyFill="1" applyBorder="1"/>
    <xf numFmtId="3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</xdr:rowOff>
    </xdr:from>
    <xdr:to>
      <xdr:col>9</xdr:col>
      <xdr:colOff>605790</xdr:colOff>
      <xdr:row>3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D5B99FFB-9B82-4823-A96C-B46A0CB8FBDC}"/>
            </a:ext>
          </a:extLst>
        </xdr:cNvPr>
        <xdr:cNvSpPr txBox="1"/>
      </xdr:nvSpPr>
      <xdr:spPr>
        <a:xfrm>
          <a:off x="0" y="3810"/>
          <a:ext cx="10137140" cy="548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1</a:t>
          </a:r>
          <a:endParaRPr lang="sv-SE" sz="1100" b="0" baseline="0"/>
        </a:p>
        <a:p>
          <a:r>
            <a:rPr lang="sv-SE" sz="1100" b="0" i="1"/>
            <a:t>Bänkar</a:t>
          </a:r>
          <a:r>
            <a:rPr lang="sv-SE" sz="1100" b="0" i="1" baseline="0"/>
            <a:t> och Bord </a:t>
          </a:r>
          <a:r>
            <a:rPr lang="sv-SE" sz="1100" b="0" baseline="0"/>
            <a:t>är i behov av en modell som räknar ut deras rörelseresultat. De behöver en som är kostnadsindelad och en som är funktionsindelad, båda ger i slutändan samma rörelseresultat men de presenteras på olika sätt.</a:t>
          </a:r>
          <a:endParaRPr lang="sv-SE" sz="1100" b="0"/>
        </a:p>
      </xdr:txBody>
    </xdr:sp>
    <xdr:clientData/>
  </xdr:twoCellAnchor>
  <xdr:twoCellAnchor>
    <xdr:from>
      <xdr:col>11</xdr:col>
      <xdr:colOff>0</xdr:colOff>
      <xdr:row>0</xdr:row>
      <xdr:rowOff>11907</xdr:rowOff>
    </xdr:from>
    <xdr:to>
      <xdr:col>15</xdr:col>
      <xdr:colOff>595313</xdr:colOff>
      <xdr:row>7</xdr:row>
      <xdr:rowOff>119062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1A853755-3463-4CAA-9C55-54AA09BB80FF}"/>
            </a:ext>
          </a:extLst>
        </xdr:cNvPr>
        <xdr:cNvSpPr/>
      </xdr:nvSpPr>
      <xdr:spPr>
        <a:xfrm>
          <a:off x="10346531" y="11907"/>
          <a:ext cx="3024188" cy="1440655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Skillnaden</a:t>
          </a:r>
          <a:r>
            <a:rPr lang="sv-SE" sz="1100" baseline="0"/>
            <a:t> mellan en kostnadsindelad och en funktionsindelad modell är att den kostnadsindelade modellens ekonomiska händelser sorteras efter dess kostnadsslag, dvs typ av utgift/inkomst. Den funktionsindelade modellen sorteras efter grupperna; tillverkning, försäljning och administration.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</xdr:rowOff>
    </xdr:from>
    <xdr:to>
      <xdr:col>9</xdr:col>
      <xdr:colOff>605790</xdr:colOff>
      <xdr:row>3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7C703DF-144B-401B-9D86-368109389E7A}"/>
            </a:ext>
          </a:extLst>
        </xdr:cNvPr>
        <xdr:cNvSpPr txBox="1"/>
      </xdr:nvSpPr>
      <xdr:spPr>
        <a:xfrm>
          <a:off x="0" y="3810"/>
          <a:ext cx="8327390" cy="548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1</a:t>
          </a:r>
          <a:endParaRPr lang="sv-SE" sz="1100" b="0" baseline="0"/>
        </a:p>
        <a:p>
          <a:r>
            <a:rPr lang="sv-SE" sz="1100" b="0" i="1"/>
            <a:t>Bänkar</a:t>
          </a:r>
          <a:r>
            <a:rPr lang="sv-SE" sz="1100" b="0" i="1" baseline="0"/>
            <a:t> och Bord </a:t>
          </a:r>
          <a:r>
            <a:rPr lang="sv-SE" sz="1100" b="0" baseline="0"/>
            <a:t>är i behov av en modell som räknar ut deras rörelseresultat. De behöver en som är kostnadsindelad och en som är funktionsindelad, båda ger i slutändan samma rörelseresultat men de presenteras på olika sätt.</a:t>
          </a:r>
          <a:endParaRPr lang="sv-SE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8</xdr:col>
      <xdr:colOff>1904</xdr:colOff>
      <xdr:row>4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180541F5-C715-4673-B1C8-31DAFC6A0471}"/>
            </a:ext>
          </a:extLst>
        </xdr:cNvPr>
        <xdr:cNvSpPr txBox="1"/>
      </xdr:nvSpPr>
      <xdr:spPr>
        <a:xfrm>
          <a:off x="0" y="1"/>
          <a:ext cx="6736079" cy="761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 baseline="0"/>
            <a:t>UPPGIFT 2</a:t>
          </a:r>
        </a:p>
        <a:p>
          <a:r>
            <a:rPr lang="sv-SE" sz="1100" baseline="0"/>
            <a:t>Denna övning handlar om att förstå förhållandet mellan tillgångar, eget kapital och skulder.</a:t>
          </a:r>
        </a:p>
        <a:p>
          <a:r>
            <a:rPr lang="sv-SE" sz="1100" baseline="0"/>
            <a:t>Vad händer med tillgångarna om skulderna ökar? och hur mycket ökar det egna kapitalet om skulderna minskar?</a:t>
          </a:r>
        </a:p>
        <a:p>
          <a:r>
            <a:rPr lang="sv-SE" sz="1100" baseline="0"/>
            <a:t>Som regel kan denna formel användas: Tillgångar = Eget kapital + skulder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8</xdr:col>
      <xdr:colOff>1904</xdr:colOff>
      <xdr:row>4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F7DBE7A4-9CCA-466D-BC0E-26BE07DDF4F0}"/>
            </a:ext>
          </a:extLst>
        </xdr:cNvPr>
        <xdr:cNvSpPr txBox="1"/>
      </xdr:nvSpPr>
      <xdr:spPr>
        <a:xfrm>
          <a:off x="0" y="1"/>
          <a:ext cx="6936104" cy="736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 baseline="0"/>
            <a:t>UPPGIFT 2</a:t>
          </a:r>
        </a:p>
        <a:p>
          <a:r>
            <a:rPr lang="sv-SE" sz="1100" baseline="0"/>
            <a:t>Denna övning handlar om att förstå förhållandet mellan tillgångar, eget kapital och skulder.</a:t>
          </a:r>
        </a:p>
        <a:p>
          <a:r>
            <a:rPr lang="sv-SE" sz="1100" baseline="0"/>
            <a:t>Vad händer med tillgångarna om skulderna ökar? och hur mycket ökar det egna kapitalet om skulderna minskar?</a:t>
          </a:r>
        </a:p>
        <a:p>
          <a:r>
            <a:rPr lang="sv-SE" sz="1100" baseline="0"/>
            <a:t>Som regel kan denna formel användas: Tillgångar = Eget kapital + skulder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</xdr:rowOff>
    </xdr:from>
    <xdr:to>
      <xdr:col>8</xdr:col>
      <xdr:colOff>0</xdr:colOff>
      <xdr:row>3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0EB7899-F001-4D16-83BF-18266E2D349A}"/>
            </a:ext>
          </a:extLst>
        </xdr:cNvPr>
        <xdr:cNvSpPr txBox="1"/>
      </xdr:nvSpPr>
      <xdr:spPr>
        <a:xfrm>
          <a:off x="0" y="2"/>
          <a:ext cx="6858000" cy="5714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 baseline="0"/>
            <a:t>UPPGIFT 3</a:t>
          </a:r>
          <a:endParaRPr lang="sv-SE" sz="1100" b="0" baseline="0"/>
        </a:p>
        <a:p>
          <a:r>
            <a:rPr lang="sv-SE" sz="1100" b="0" i="1" baseline="0"/>
            <a:t>Bänkar och Bord </a:t>
          </a:r>
          <a:r>
            <a:rPr lang="sv-SE" sz="1100" b="0" baseline="0"/>
            <a:t>överväger att sälja av en del av företaget och för att räkna på detta skapade de modellen nedan.</a:t>
          </a:r>
        </a:p>
        <a:p>
          <a:r>
            <a:rPr lang="sv-SE" sz="1100" b="0" baseline="0"/>
            <a:t>Den visar hur kapitalet påverkas av en eventuell akiteförsäljning.</a:t>
          </a:r>
        </a:p>
      </xdr:txBody>
    </xdr:sp>
    <xdr:clientData/>
  </xdr:twoCellAnchor>
  <xdr:twoCellAnchor>
    <xdr:from>
      <xdr:col>5</xdr:col>
      <xdr:colOff>523873</xdr:colOff>
      <xdr:row>6</xdr:row>
      <xdr:rowOff>138905</xdr:rowOff>
    </xdr:from>
    <xdr:to>
      <xdr:col>9</xdr:col>
      <xdr:colOff>134937</xdr:colOff>
      <xdr:row>10</xdr:row>
      <xdr:rowOff>142875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10BE97C2-F113-4315-9320-08D1B563EED3}"/>
            </a:ext>
          </a:extLst>
        </xdr:cNvPr>
        <xdr:cNvSpPr/>
      </xdr:nvSpPr>
      <xdr:spPr>
        <a:xfrm>
          <a:off x="5738811" y="1234280"/>
          <a:ext cx="2055814" cy="742158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akties kvotvärde är aktiekapitalet dividerat med antal aktier.</a:t>
          </a:r>
          <a:endParaRPr lang="sv-SE" sz="110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</xdr:rowOff>
    </xdr:from>
    <xdr:to>
      <xdr:col>8</xdr:col>
      <xdr:colOff>0</xdr:colOff>
      <xdr:row>3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488DBCA-5B96-407F-8A98-70F0B848A843}"/>
            </a:ext>
          </a:extLst>
        </xdr:cNvPr>
        <xdr:cNvSpPr txBox="1"/>
      </xdr:nvSpPr>
      <xdr:spPr>
        <a:xfrm>
          <a:off x="0" y="2"/>
          <a:ext cx="6978650" cy="552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 baseline="0"/>
            <a:t>UPPGIFT 3</a:t>
          </a:r>
          <a:endParaRPr lang="sv-SE" sz="1100" b="0" baseline="0"/>
        </a:p>
        <a:p>
          <a:r>
            <a:rPr lang="sv-SE" sz="1100" b="0" i="1" baseline="0"/>
            <a:t>Bänkar och Bord </a:t>
          </a:r>
          <a:r>
            <a:rPr lang="sv-SE" sz="1100" b="0" baseline="0"/>
            <a:t>överväger att sälja av en del av företaget och för att räkna på detta skapade de modellen nedan.</a:t>
          </a:r>
        </a:p>
        <a:p>
          <a:r>
            <a:rPr lang="sv-SE" sz="1100" b="0" baseline="0"/>
            <a:t>Den visar hur kapitalet påverkas av en eventuell akiteförsäljning.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4706-AE8C-4D4D-9807-6360E573F959}">
  <sheetPr>
    <tabColor rgb="FF00B0F0"/>
  </sheetPr>
  <dimension ref="A1:H25"/>
  <sheetViews>
    <sheetView tabSelected="1" zoomScale="80" zoomScaleNormal="80" workbookViewId="0">
      <selection activeCell="H11" sqref="H11"/>
    </sheetView>
  </sheetViews>
  <sheetFormatPr defaultRowHeight="14.5" x14ac:dyDescent="0.35"/>
  <cols>
    <col min="1" max="1" width="24.1796875" customWidth="1"/>
    <col min="2" max="2" width="11.453125" bestFit="1" customWidth="1"/>
    <col min="3" max="3" width="10.7265625" bestFit="1" customWidth="1"/>
    <col min="4" max="4" width="14.453125" bestFit="1" customWidth="1"/>
    <col min="5" max="5" width="9.54296875" bestFit="1" customWidth="1"/>
    <col min="7" max="7" width="25.7265625" bestFit="1" customWidth="1"/>
    <col min="8" max="8" width="7.26953125" bestFit="1" customWidth="1"/>
    <col min="9" max="9" width="24.453125" customWidth="1"/>
  </cols>
  <sheetData>
    <row r="1" spans="1:8" x14ac:dyDescent="0.35">
      <c r="A1" s="12"/>
    </row>
    <row r="2" spans="1:8" x14ac:dyDescent="0.35">
      <c r="A2" s="6"/>
    </row>
    <row r="5" spans="1:8" x14ac:dyDescent="0.35">
      <c r="A5" t="s">
        <v>36</v>
      </c>
    </row>
    <row r="7" spans="1:8" x14ac:dyDescent="0.35">
      <c r="A7" t="s">
        <v>37</v>
      </c>
    </row>
    <row r="9" spans="1:8" ht="15" thickBot="1" x14ac:dyDescent="0.4">
      <c r="A9" s="17"/>
      <c r="B9" s="17" t="s">
        <v>43</v>
      </c>
      <c r="C9" s="17" t="s">
        <v>20</v>
      </c>
      <c r="D9" s="17" t="s">
        <v>44</v>
      </c>
      <c r="E9" s="17" t="s">
        <v>45</v>
      </c>
      <c r="G9" s="20" t="s">
        <v>59</v>
      </c>
      <c r="H9" s="20"/>
    </row>
    <row r="10" spans="1:8" x14ac:dyDescent="0.35">
      <c r="A10" s="17" t="s">
        <v>38</v>
      </c>
      <c r="B10" s="16">
        <v>12000</v>
      </c>
      <c r="C10" s="16"/>
      <c r="D10" s="16"/>
      <c r="E10" s="16"/>
      <c r="G10" t="s">
        <v>46</v>
      </c>
      <c r="H10" s="7">
        <v>24000</v>
      </c>
    </row>
    <row r="11" spans="1:8" x14ac:dyDescent="0.35">
      <c r="A11" s="17" t="s">
        <v>39</v>
      </c>
      <c r="B11" s="16">
        <v>8000</v>
      </c>
      <c r="C11" s="16">
        <v>5000</v>
      </c>
      <c r="D11" s="16">
        <v>7000</v>
      </c>
      <c r="E11" s="16">
        <v>500</v>
      </c>
      <c r="G11" s="4" t="s">
        <v>47</v>
      </c>
      <c r="H11" s="10"/>
    </row>
    <row r="12" spans="1:8" x14ac:dyDescent="0.35">
      <c r="A12" s="17" t="s">
        <v>40</v>
      </c>
      <c r="B12" s="16">
        <v>3500</v>
      </c>
      <c r="C12" s="16">
        <v>4000</v>
      </c>
      <c r="D12" s="16">
        <v>2000</v>
      </c>
      <c r="E12" s="16">
        <v>200</v>
      </c>
      <c r="G12" s="4" t="s">
        <v>48</v>
      </c>
      <c r="H12" s="10"/>
    </row>
    <row r="13" spans="1:8" x14ac:dyDescent="0.35">
      <c r="A13" s="17" t="s">
        <v>17</v>
      </c>
      <c r="B13" s="16">
        <v>1500</v>
      </c>
      <c r="C13" s="16">
        <v>2500</v>
      </c>
      <c r="D13" s="16">
        <v>1000</v>
      </c>
      <c r="E13" s="16"/>
      <c r="G13" s="4" t="s">
        <v>49</v>
      </c>
      <c r="H13" s="10"/>
    </row>
    <row r="14" spans="1:8" x14ac:dyDescent="0.35">
      <c r="A14" s="14"/>
      <c r="G14" s="4" t="s">
        <v>50</v>
      </c>
      <c r="H14" s="10"/>
    </row>
    <row r="15" spans="1:8" x14ac:dyDescent="0.35">
      <c r="A15" s="17" t="s">
        <v>41</v>
      </c>
      <c r="B15" s="16">
        <v>1200</v>
      </c>
      <c r="G15" s="4" t="s">
        <v>17</v>
      </c>
      <c r="H15" s="10"/>
    </row>
    <row r="16" spans="1:8" x14ac:dyDescent="0.35">
      <c r="A16" s="17" t="s">
        <v>42</v>
      </c>
      <c r="B16" s="16">
        <v>-1500</v>
      </c>
      <c r="G16" s="4" t="s">
        <v>51</v>
      </c>
      <c r="H16" s="10"/>
    </row>
    <row r="18" spans="2:8" ht="15" thickBot="1" x14ac:dyDescent="0.4">
      <c r="B18" s="7"/>
      <c r="C18" s="7"/>
      <c r="D18" s="7"/>
      <c r="E18" s="7"/>
      <c r="G18" s="20" t="s">
        <v>60</v>
      </c>
      <c r="H18" s="20"/>
    </row>
    <row r="19" spans="2:8" x14ac:dyDescent="0.35">
      <c r="B19" s="7"/>
      <c r="C19" s="7"/>
      <c r="D19" s="7"/>
      <c r="E19" s="7"/>
      <c r="G19" s="4" t="s">
        <v>46</v>
      </c>
      <c r="H19" s="13">
        <v>24000</v>
      </c>
    </row>
    <row r="20" spans="2:8" x14ac:dyDescent="0.35">
      <c r="B20" s="7"/>
      <c r="C20" s="7"/>
      <c r="D20" s="7"/>
      <c r="E20" s="7"/>
      <c r="G20" s="4" t="s">
        <v>52</v>
      </c>
      <c r="H20" s="11"/>
    </row>
    <row r="21" spans="2:8" x14ac:dyDescent="0.35">
      <c r="B21" s="7"/>
      <c r="C21" s="7"/>
      <c r="D21" s="7"/>
      <c r="E21" s="7"/>
      <c r="G21" s="4" t="s">
        <v>53</v>
      </c>
      <c r="H21" s="11"/>
    </row>
    <row r="22" spans="2:8" x14ac:dyDescent="0.35">
      <c r="G22" s="4" t="s">
        <v>54</v>
      </c>
      <c r="H22" s="11"/>
    </row>
    <row r="23" spans="2:8" x14ac:dyDescent="0.35">
      <c r="G23" s="4" t="s">
        <v>55</v>
      </c>
      <c r="H23" s="11"/>
    </row>
    <row r="24" spans="2:8" x14ac:dyDescent="0.35">
      <c r="G24" s="4" t="s">
        <v>56</v>
      </c>
      <c r="H24" s="11"/>
    </row>
    <row r="25" spans="2:8" x14ac:dyDescent="0.35">
      <c r="G25" s="4" t="s">
        <v>51</v>
      </c>
      <c r="H25" s="11"/>
    </row>
  </sheetData>
  <mergeCells count="2">
    <mergeCell ref="G9:H9"/>
    <mergeCell ref="G18:H1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D3F9-9871-4CE3-94F5-9C395DC0CB5A}">
  <sheetPr>
    <tabColor rgb="FF00B050"/>
  </sheetPr>
  <dimension ref="A1:I25"/>
  <sheetViews>
    <sheetView zoomScale="80" zoomScaleNormal="80" workbookViewId="0">
      <selection activeCell="H11" sqref="H11"/>
    </sheetView>
  </sheetViews>
  <sheetFormatPr defaultRowHeight="14.5" x14ac:dyDescent="0.35"/>
  <cols>
    <col min="1" max="1" width="24.1796875" customWidth="1"/>
    <col min="2" max="2" width="11.453125" bestFit="1" customWidth="1"/>
    <col min="3" max="3" width="10.7265625" bestFit="1" customWidth="1"/>
    <col min="4" max="4" width="14.453125" bestFit="1" customWidth="1"/>
    <col min="5" max="5" width="9.54296875" bestFit="1" customWidth="1"/>
    <col min="7" max="7" width="25.7265625" bestFit="1" customWidth="1"/>
    <col min="8" max="8" width="7.26953125" bestFit="1" customWidth="1"/>
    <col min="9" max="9" width="24.453125" customWidth="1"/>
  </cols>
  <sheetData>
    <row r="1" spans="1:9" x14ac:dyDescent="0.35">
      <c r="A1" s="12"/>
    </row>
    <row r="2" spans="1:9" x14ac:dyDescent="0.35">
      <c r="A2" s="6"/>
    </row>
    <row r="5" spans="1:9" x14ac:dyDescent="0.35">
      <c r="A5" t="s">
        <v>36</v>
      </c>
    </row>
    <row r="7" spans="1:9" x14ac:dyDescent="0.35">
      <c r="A7" t="s">
        <v>37</v>
      </c>
    </row>
    <row r="9" spans="1:9" ht="15" thickBot="1" x14ac:dyDescent="0.4">
      <c r="A9" s="17"/>
      <c r="B9" s="17" t="s">
        <v>43</v>
      </c>
      <c r="C9" s="17" t="s">
        <v>20</v>
      </c>
      <c r="D9" s="17" t="s">
        <v>44</v>
      </c>
      <c r="E9" s="17" t="s">
        <v>45</v>
      </c>
      <c r="G9" s="20" t="s">
        <v>59</v>
      </c>
      <c r="H9" s="20"/>
    </row>
    <row r="10" spans="1:9" x14ac:dyDescent="0.35">
      <c r="A10" s="17" t="s">
        <v>38</v>
      </c>
      <c r="B10" s="16">
        <v>12000</v>
      </c>
      <c r="C10" s="16"/>
      <c r="D10" s="16"/>
      <c r="E10" s="16"/>
      <c r="G10" t="s">
        <v>46</v>
      </c>
      <c r="H10" s="7">
        <v>24000</v>
      </c>
    </row>
    <row r="11" spans="1:9" x14ac:dyDescent="0.35">
      <c r="A11" s="17" t="s">
        <v>39</v>
      </c>
      <c r="B11" s="16">
        <v>8000</v>
      </c>
      <c r="C11" s="16">
        <v>5000</v>
      </c>
      <c r="D11" s="16">
        <v>7000</v>
      </c>
      <c r="E11" s="16">
        <v>500</v>
      </c>
      <c r="G11" s="4" t="s">
        <v>47</v>
      </c>
      <c r="H11" s="10">
        <f>B16</f>
        <v>-1500</v>
      </c>
      <c r="I11" t="str">
        <f t="shared" ref="I11:I25" ca="1" si="0">_xlfn.FORMULATEXT(H11)</f>
        <v>=B16</v>
      </c>
    </row>
    <row r="12" spans="1:9" x14ac:dyDescent="0.35">
      <c r="A12" s="17" t="s">
        <v>40</v>
      </c>
      <c r="B12" s="16">
        <v>3500</v>
      </c>
      <c r="C12" s="16">
        <v>4000</v>
      </c>
      <c r="D12" s="16">
        <v>2000</v>
      </c>
      <c r="E12" s="16">
        <v>200</v>
      </c>
      <c r="G12" s="4" t="s">
        <v>48</v>
      </c>
      <c r="H12" s="10">
        <f>-B10+B15</f>
        <v>-10800</v>
      </c>
      <c r="I12" t="str">
        <f t="shared" ca="1" si="0"/>
        <v>=-B10+B15</v>
      </c>
    </row>
    <row r="13" spans="1:9" x14ac:dyDescent="0.35">
      <c r="A13" s="17" t="s">
        <v>17</v>
      </c>
      <c r="B13" s="16">
        <v>1500</v>
      </c>
      <c r="C13" s="16">
        <v>2500</v>
      </c>
      <c r="D13" s="16">
        <v>1000</v>
      </c>
      <c r="E13" s="16"/>
      <c r="G13" s="4" t="s">
        <v>49</v>
      </c>
      <c r="H13" s="10">
        <f>-SUM(B12:E12)</f>
        <v>-9700</v>
      </c>
      <c r="I13" t="str">
        <f t="shared" ca="1" si="0"/>
        <v>=-SUMMA(B12:E12)</v>
      </c>
    </row>
    <row r="14" spans="1:9" x14ac:dyDescent="0.35">
      <c r="A14" s="14"/>
      <c r="G14" s="4" t="s">
        <v>50</v>
      </c>
      <c r="H14" s="10">
        <f>-SUM(B11:E11)</f>
        <v>-20500</v>
      </c>
      <c r="I14" t="str">
        <f t="shared" ca="1" si="0"/>
        <v>=-SUMMA(B11:E11)</v>
      </c>
    </row>
    <row r="15" spans="1:9" x14ac:dyDescent="0.35">
      <c r="A15" s="17" t="s">
        <v>41</v>
      </c>
      <c r="B15" s="16">
        <v>1200</v>
      </c>
      <c r="G15" s="4" t="s">
        <v>17</v>
      </c>
      <c r="H15" s="10">
        <f>-SUM(B13:E13)</f>
        <v>-5000</v>
      </c>
      <c r="I15" t="str">
        <f t="shared" ca="1" si="0"/>
        <v>=-SUMMA(B13:E13)</v>
      </c>
    </row>
    <row r="16" spans="1:9" x14ac:dyDescent="0.35">
      <c r="A16" s="17" t="s">
        <v>42</v>
      </c>
      <c r="B16" s="16">
        <v>-1500</v>
      </c>
      <c r="G16" s="4" t="s">
        <v>51</v>
      </c>
      <c r="H16" s="10">
        <f>SUM(H10:H15)</f>
        <v>-23500</v>
      </c>
      <c r="I16" t="str">
        <f t="shared" ca="1" si="0"/>
        <v>=SUMMA(H10:H15)</v>
      </c>
    </row>
    <row r="18" spans="2:9" ht="15" thickBot="1" x14ac:dyDescent="0.4">
      <c r="B18" s="7"/>
      <c r="C18" s="7"/>
      <c r="D18" s="7"/>
      <c r="E18" s="7"/>
      <c r="G18" s="20" t="s">
        <v>60</v>
      </c>
      <c r="H18" s="20"/>
    </row>
    <row r="19" spans="2:9" x14ac:dyDescent="0.35">
      <c r="B19" s="7"/>
      <c r="C19" s="7"/>
      <c r="D19" s="7"/>
      <c r="E19" s="7"/>
      <c r="G19" s="4" t="s">
        <v>46</v>
      </c>
      <c r="H19" s="13">
        <v>24000</v>
      </c>
    </row>
    <row r="20" spans="2:9" x14ac:dyDescent="0.35">
      <c r="B20" s="7"/>
      <c r="C20" s="7"/>
      <c r="D20" s="7"/>
      <c r="E20" s="7"/>
      <c r="G20" s="4" t="s">
        <v>52</v>
      </c>
      <c r="H20" s="11">
        <f>-SUM(B10:B13)+B15+B16</f>
        <v>-25300</v>
      </c>
      <c r="I20" t="str">
        <f t="shared" ca="1" si="0"/>
        <v>=-SUMMA(B10:B13)+B15+B16</v>
      </c>
    </row>
    <row r="21" spans="2:9" x14ac:dyDescent="0.35">
      <c r="B21" s="7"/>
      <c r="C21" s="7"/>
      <c r="D21" s="7"/>
      <c r="E21" s="7"/>
      <c r="G21" s="4" t="s">
        <v>53</v>
      </c>
      <c r="H21" s="11">
        <f>H19+H20</f>
        <v>-1300</v>
      </c>
      <c r="I21" t="str">
        <f t="shared" ca="1" si="0"/>
        <v>=H19+H20</v>
      </c>
    </row>
    <row r="22" spans="2:9" x14ac:dyDescent="0.35">
      <c r="G22" s="4" t="s">
        <v>54</v>
      </c>
      <c r="H22" s="11">
        <f>-SUM(C10:C13)</f>
        <v>-11500</v>
      </c>
      <c r="I22" t="str">
        <f t="shared" ca="1" si="0"/>
        <v>=-SUMMA(C10:C13)</v>
      </c>
    </row>
    <row r="23" spans="2:9" x14ac:dyDescent="0.35">
      <c r="G23" s="4" t="s">
        <v>55</v>
      </c>
      <c r="H23" s="11">
        <f>-SUM(D10:D13)</f>
        <v>-10000</v>
      </c>
      <c r="I23" t="str">
        <f t="shared" ca="1" si="0"/>
        <v>=-SUMMA(D10:D13)</v>
      </c>
    </row>
    <row r="24" spans="2:9" x14ac:dyDescent="0.35">
      <c r="G24" s="4" t="s">
        <v>56</v>
      </c>
      <c r="H24" s="11">
        <f>-SUM(E10:E13)</f>
        <v>-700</v>
      </c>
      <c r="I24" t="str">
        <f t="shared" ca="1" si="0"/>
        <v>=-SUMMA(E10:E13)</v>
      </c>
    </row>
    <row r="25" spans="2:9" x14ac:dyDescent="0.35">
      <c r="G25" s="4" t="s">
        <v>51</v>
      </c>
      <c r="H25" s="11">
        <f>SUM(H21:H24)</f>
        <v>-23500</v>
      </c>
      <c r="I25" t="str">
        <f t="shared" ca="1" si="0"/>
        <v>=SUMMA(H21:H24)</v>
      </c>
    </row>
  </sheetData>
  <mergeCells count="2">
    <mergeCell ref="G9:H9"/>
    <mergeCell ref="G18:H1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6:E20"/>
  <sheetViews>
    <sheetView zoomScale="80" zoomScaleNormal="80" workbookViewId="0">
      <selection activeCell="A7" sqref="A7"/>
    </sheetView>
  </sheetViews>
  <sheetFormatPr defaultRowHeight="14.5" x14ac:dyDescent="0.35"/>
  <cols>
    <col min="1" max="1" width="22.54296875" customWidth="1"/>
    <col min="3" max="3" width="9.81640625" customWidth="1"/>
    <col min="4" max="4" width="25.54296875" bestFit="1" customWidth="1"/>
    <col min="5" max="5" width="6.453125" bestFit="1" customWidth="1"/>
  </cols>
  <sheetData>
    <row r="6" spans="1:5" x14ac:dyDescent="0.35">
      <c r="A6" t="s">
        <v>68</v>
      </c>
    </row>
    <row r="8" spans="1:5" x14ac:dyDescent="0.35">
      <c r="A8" t="s">
        <v>61</v>
      </c>
    </row>
    <row r="10" spans="1:5" x14ac:dyDescent="0.35">
      <c r="A10" s="15" t="s">
        <v>18</v>
      </c>
      <c r="B10" s="15"/>
      <c r="C10" s="3"/>
      <c r="D10" s="15" t="s">
        <v>19</v>
      </c>
      <c r="E10" s="15"/>
    </row>
    <row r="11" spans="1:5" x14ac:dyDescent="0.35">
      <c r="A11" t="s">
        <v>3</v>
      </c>
      <c r="B11" s="5"/>
      <c r="D11" s="2" t="s">
        <v>2</v>
      </c>
      <c r="E11" s="7">
        <v>30500</v>
      </c>
    </row>
    <row r="12" spans="1:5" x14ac:dyDescent="0.35">
      <c r="A12" t="s">
        <v>4</v>
      </c>
      <c r="B12" s="5"/>
      <c r="D12" t="s">
        <v>7</v>
      </c>
      <c r="E12" s="7">
        <v>50000</v>
      </c>
    </row>
    <row r="13" spans="1:5" x14ac:dyDescent="0.35">
      <c r="A13" t="s">
        <v>5</v>
      </c>
      <c r="B13" s="5"/>
      <c r="D13" t="s">
        <v>10</v>
      </c>
      <c r="E13" s="7">
        <v>30000</v>
      </c>
    </row>
    <row r="14" spans="1:5" x14ac:dyDescent="0.35">
      <c r="A14" t="s">
        <v>6</v>
      </c>
      <c r="B14" s="5"/>
      <c r="D14" t="s">
        <v>11</v>
      </c>
      <c r="E14" s="7">
        <v>90000</v>
      </c>
    </row>
    <row r="15" spans="1:5" x14ac:dyDescent="0.35">
      <c r="A15" t="s">
        <v>0</v>
      </c>
      <c r="B15" s="5"/>
      <c r="D15" t="s">
        <v>12</v>
      </c>
      <c r="E15" s="7">
        <v>56500</v>
      </c>
    </row>
    <row r="16" spans="1:5" x14ac:dyDescent="0.35">
      <c r="D16" t="s">
        <v>13</v>
      </c>
      <c r="E16" s="7">
        <v>20000</v>
      </c>
    </row>
    <row r="17" spans="1:5" x14ac:dyDescent="0.35">
      <c r="A17" t="s">
        <v>1</v>
      </c>
      <c r="B17" s="5"/>
      <c r="D17" t="s">
        <v>14</v>
      </c>
      <c r="E17" s="7">
        <v>16500</v>
      </c>
    </row>
    <row r="18" spans="1:5" x14ac:dyDescent="0.35">
      <c r="A18" t="s">
        <v>7</v>
      </c>
      <c r="B18" s="5"/>
      <c r="D18" t="s">
        <v>15</v>
      </c>
      <c r="E18" s="7">
        <v>2000</v>
      </c>
    </row>
    <row r="19" spans="1:5" x14ac:dyDescent="0.35">
      <c r="A19" t="s">
        <v>8</v>
      </c>
      <c r="B19" s="5"/>
      <c r="D19" t="s">
        <v>16</v>
      </c>
      <c r="E19" s="7">
        <v>40000</v>
      </c>
    </row>
    <row r="20" spans="1:5" x14ac:dyDescent="0.35">
      <c r="A20" t="s">
        <v>9</v>
      </c>
      <c r="B20" s="5"/>
      <c r="D20" t="s">
        <v>17</v>
      </c>
      <c r="E20" s="7">
        <v>15000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E69A-904F-4AB9-9E43-A76394993B34}">
  <sheetPr>
    <tabColor rgb="FF00B050"/>
  </sheetPr>
  <dimension ref="A6:F20"/>
  <sheetViews>
    <sheetView zoomScale="80" zoomScaleNormal="80" workbookViewId="0">
      <selection activeCell="A5" sqref="A5"/>
    </sheetView>
  </sheetViews>
  <sheetFormatPr defaultRowHeight="14.5" x14ac:dyDescent="0.35"/>
  <cols>
    <col min="1" max="1" width="22.54296875" customWidth="1"/>
    <col min="3" max="3" width="9.81640625" customWidth="1"/>
    <col min="4" max="4" width="17.1796875" customWidth="1"/>
    <col min="5" max="5" width="23.54296875" bestFit="1" customWidth="1"/>
  </cols>
  <sheetData>
    <row r="6" spans="1:6" x14ac:dyDescent="0.35">
      <c r="A6" t="s">
        <v>58</v>
      </c>
    </row>
    <row r="8" spans="1:6" x14ac:dyDescent="0.35">
      <c r="A8" t="s">
        <v>61</v>
      </c>
    </row>
    <row r="10" spans="1:6" x14ac:dyDescent="0.35">
      <c r="A10" s="15" t="s">
        <v>18</v>
      </c>
      <c r="B10" s="15"/>
      <c r="C10" s="15" t="s">
        <v>57</v>
      </c>
      <c r="D10" s="3"/>
      <c r="E10" s="15" t="s">
        <v>19</v>
      </c>
      <c r="F10" s="15"/>
    </row>
    <row r="11" spans="1:6" x14ac:dyDescent="0.35">
      <c r="A11" t="s">
        <v>3</v>
      </c>
      <c r="B11" s="10">
        <f>F13-F20</f>
        <v>15000</v>
      </c>
      <c r="C11" t="str">
        <f ca="1">_xlfn.FORMULATEXT(B11)</f>
        <v>=F13-F20</v>
      </c>
      <c r="E11" s="2" t="s">
        <v>2</v>
      </c>
      <c r="F11" s="7">
        <v>30500</v>
      </c>
    </row>
    <row r="12" spans="1:6" x14ac:dyDescent="0.35">
      <c r="A12" t="s">
        <v>4</v>
      </c>
      <c r="B12" s="10">
        <f>F14-F19</f>
        <v>50000</v>
      </c>
      <c r="C12" t="str">
        <f t="shared" ref="C12:C20" ca="1" si="0">_xlfn.FORMULATEXT(B12)</f>
        <v>=F14-F19</v>
      </c>
      <c r="E12" t="s">
        <v>7</v>
      </c>
      <c r="F12" s="7">
        <v>50000</v>
      </c>
    </row>
    <row r="13" spans="1:6" x14ac:dyDescent="0.35">
      <c r="A13" t="s">
        <v>5</v>
      </c>
      <c r="B13" s="10">
        <f>F15-F17</f>
        <v>40000</v>
      </c>
      <c r="C13" t="str">
        <f t="shared" ca="1" si="0"/>
        <v>=F15-F17</v>
      </c>
      <c r="E13" t="s">
        <v>10</v>
      </c>
      <c r="F13" s="7">
        <v>30000</v>
      </c>
    </row>
    <row r="14" spans="1:6" x14ac:dyDescent="0.35">
      <c r="A14" t="s">
        <v>6</v>
      </c>
      <c r="B14" s="10">
        <f>F11+F12+F17-F13-F16-F18</f>
        <v>45000</v>
      </c>
      <c r="C14" t="str">
        <f t="shared" ca="1" si="0"/>
        <v>=F11+F12+F17-F13-F16-F18</v>
      </c>
      <c r="E14" t="s">
        <v>11</v>
      </c>
      <c r="F14" s="7">
        <v>90000</v>
      </c>
    </row>
    <row r="15" spans="1:6" x14ac:dyDescent="0.35">
      <c r="A15" t="s">
        <v>0</v>
      </c>
      <c r="B15" s="10">
        <f>SUM(B11:B14)</f>
        <v>150000</v>
      </c>
      <c r="C15" t="str">
        <f t="shared" ca="1" si="0"/>
        <v>=SUMMA(B11:B14)</v>
      </c>
      <c r="E15" t="s">
        <v>12</v>
      </c>
      <c r="F15" s="7">
        <v>56500</v>
      </c>
    </row>
    <row r="16" spans="1:6" x14ac:dyDescent="0.35">
      <c r="E16" t="s">
        <v>13</v>
      </c>
      <c r="F16" s="7">
        <v>20000</v>
      </c>
    </row>
    <row r="17" spans="1:6" x14ac:dyDescent="0.35">
      <c r="A17" t="s">
        <v>1</v>
      </c>
      <c r="B17" s="10">
        <f>F11+F15-F16-F19-F20</f>
        <v>12000</v>
      </c>
      <c r="C17" t="str">
        <f t="shared" ca="1" si="0"/>
        <v>=F11+F15-F16-F19-F20</v>
      </c>
      <c r="E17" t="s">
        <v>14</v>
      </c>
      <c r="F17" s="7">
        <v>16500</v>
      </c>
    </row>
    <row r="18" spans="1:6" x14ac:dyDescent="0.35">
      <c r="A18" t="s">
        <v>7</v>
      </c>
      <c r="B18" s="10">
        <f>F12</f>
        <v>50000</v>
      </c>
      <c r="C18" t="str">
        <f t="shared" ca="1" si="0"/>
        <v>=F12</v>
      </c>
      <c r="E18" t="s">
        <v>15</v>
      </c>
      <c r="F18" s="7">
        <v>2000</v>
      </c>
    </row>
    <row r="19" spans="1:6" x14ac:dyDescent="0.35">
      <c r="A19" t="s">
        <v>8</v>
      </c>
      <c r="B19" s="10">
        <f>F14-F18</f>
        <v>88000</v>
      </c>
      <c r="C19" t="str">
        <f t="shared" ca="1" si="0"/>
        <v>=F14-F18</v>
      </c>
      <c r="E19" t="s">
        <v>16</v>
      </c>
      <c r="F19" s="7">
        <v>40000</v>
      </c>
    </row>
    <row r="20" spans="1:6" x14ac:dyDescent="0.35">
      <c r="A20" t="s">
        <v>9</v>
      </c>
      <c r="B20" s="10">
        <f>SUM(B17:B19)</f>
        <v>150000</v>
      </c>
      <c r="C20" t="str">
        <f t="shared" ca="1" si="0"/>
        <v>=SUMMA(B17:B19)</v>
      </c>
      <c r="E20" t="s">
        <v>17</v>
      </c>
      <c r="F20" s="7">
        <v>15000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5:C21"/>
  <sheetViews>
    <sheetView zoomScale="80" zoomScaleNormal="80" workbookViewId="0">
      <selection activeCell="K1" sqref="K1"/>
    </sheetView>
  </sheetViews>
  <sheetFormatPr defaultRowHeight="14.5" x14ac:dyDescent="0.35"/>
  <cols>
    <col min="1" max="1" width="38.81640625" customWidth="1"/>
    <col min="2" max="2" width="9.54296875" customWidth="1"/>
  </cols>
  <sheetData>
    <row r="5" spans="1:3" x14ac:dyDescent="0.35">
      <c r="A5" t="s">
        <v>35</v>
      </c>
    </row>
    <row r="7" spans="1:3" ht="15" thickBot="1" x14ac:dyDescent="0.4">
      <c r="A7" s="19" t="s">
        <v>21</v>
      </c>
      <c r="B7" s="18"/>
    </row>
    <row r="8" spans="1:3" x14ac:dyDescent="0.35">
      <c r="A8" t="s">
        <v>22</v>
      </c>
      <c r="B8" s="7">
        <v>90000</v>
      </c>
    </row>
    <row r="9" spans="1:3" x14ac:dyDescent="0.35">
      <c r="A9" t="s">
        <v>23</v>
      </c>
      <c r="B9">
        <v>80</v>
      </c>
    </row>
    <row r="10" spans="1:3" x14ac:dyDescent="0.35">
      <c r="A10" t="s">
        <v>24</v>
      </c>
      <c r="B10">
        <v>2</v>
      </c>
    </row>
    <row r="11" spans="1:3" x14ac:dyDescent="0.35">
      <c r="A11" t="s">
        <v>25</v>
      </c>
      <c r="B11">
        <v>9</v>
      </c>
    </row>
    <row r="12" spans="1:3" x14ac:dyDescent="0.35">
      <c r="A12" t="s">
        <v>26</v>
      </c>
      <c r="B12">
        <v>100</v>
      </c>
    </row>
    <row r="13" spans="1:3" x14ac:dyDescent="0.35">
      <c r="A13" t="s">
        <v>27</v>
      </c>
      <c r="B13">
        <v>220</v>
      </c>
    </row>
    <row r="15" spans="1:3" ht="15" thickBot="1" x14ac:dyDescent="0.4">
      <c r="A15" s="19" t="s">
        <v>28</v>
      </c>
      <c r="B15" s="1"/>
    </row>
    <row r="16" spans="1:3" x14ac:dyDescent="0.35">
      <c r="A16" t="s">
        <v>29</v>
      </c>
      <c r="B16" s="8"/>
      <c r="C16" t="s">
        <v>62</v>
      </c>
    </row>
    <row r="17" spans="1:3" x14ac:dyDescent="0.35">
      <c r="A17" t="s">
        <v>30</v>
      </c>
      <c r="B17" s="9"/>
      <c r="C17" t="s">
        <v>63</v>
      </c>
    </row>
    <row r="18" spans="1:3" x14ac:dyDescent="0.35">
      <c r="A18" t="s">
        <v>31</v>
      </c>
      <c r="B18" s="9"/>
      <c r="C18" t="s">
        <v>64</v>
      </c>
    </row>
    <row r="19" spans="1:3" x14ac:dyDescent="0.35">
      <c r="A19" t="s">
        <v>32</v>
      </c>
      <c r="B19" s="9"/>
      <c r="C19" t="s">
        <v>65</v>
      </c>
    </row>
    <row r="20" spans="1:3" x14ac:dyDescent="0.35">
      <c r="A20" t="s">
        <v>33</v>
      </c>
      <c r="B20" s="9"/>
      <c r="C20" t="s">
        <v>66</v>
      </c>
    </row>
    <row r="21" spans="1:3" x14ac:dyDescent="0.35">
      <c r="A21" t="s">
        <v>34</v>
      </c>
      <c r="B21" s="9"/>
      <c r="C21" t="s">
        <v>67</v>
      </c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27FA-B1A8-48BA-8997-EE5758FB82D7}">
  <sheetPr>
    <tabColor rgb="FF00B050"/>
  </sheetPr>
  <dimension ref="A5:C21"/>
  <sheetViews>
    <sheetView zoomScale="80" zoomScaleNormal="80" workbookViewId="0">
      <selection activeCell="A4" sqref="A4"/>
    </sheetView>
  </sheetViews>
  <sheetFormatPr defaultRowHeight="14.5" x14ac:dyDescent="0.35"/>
  <cols>
    <col min="1" max="1" width="38.81640625" customWidth="1"/>
    <col min="2" max="2" width="9.54296875" bestFit="1" customWidth="1"/>
  </cols>
  <sheetData>
    <row r="5" spans="1:3" x14ac:dyDescent="0.35">
      <c r="A5" t="s">
        <v>35</v>
      </c>
    </row>
    <row r="7" spans="1:3" ht="15" thickBot="1" x14ac:dyDescent="0.4">
      <c r="A7" s="19" t="s">
        <v>21</v>
      </c>
      <c r="B7" s="18"/>
    </row>
    <row r="8" spans="1:3" x14ac:dyDescent="0.35">
      <c r="A8" t="s">
        <v>22</v>
      </c>
      <c r="B8" s="7">
        <v>90000</v>
      </c>
    </row>
    <row r="9" spans="1:3" x14ac:dyDescent="0.35">
      <c r="A9" t="s">
        <v>23</v>
      </c>
      <c r="B9">
        <v>80</v>
      </c>
    </row>
    <row r="10" spans="1:3" x14ac:dyDescent="0.35">
      <c r="A10" t="s">
        <v>24</v>
      </c>
      <c r="B10">
        <v>2</v>
      </c>
    </row>
    <row r="11" spans="1:3" x14ac:dyDescent="0.35">
      <c r="A11" t="s">
        <v>25</v>
      </c>
      <c r="B11">
        <v>9</v>
      </c>
    </row>
    <row r="12" spans="1:3" x14ac:dyDescent="0.35">
      <c r="A12" t="s">
        <v>26</v>
      </c>
      <c r="B12">
        <v>100</v>
      </c>
    </row>
    <row r="13" spans="1:3" x14ac:dyDescent="0.35">
      <c r="A13" t="s">
        <v>27</v>
      </c>
      <c r="B13">
        <v>220</v>
      </c>
    </row>
    <row r="15" spans="1:3" ht="15" thickBot="1" x14ac:dyDescent="0.4">
      <c r="A15" s="19" t="s">
        <v>28</v>
      </c>
      <c r="B15" s="1"/>
    </row>
    <row r="16" spans="1:3" x14ac:dyDescent="0.35">
      <c r="A16" t="s">
        <v>29</v>
      </c>
      <c r="B16" s="8">
        <f>(B10/B11)*B8</f>
        <v>20000</v>
      </c>
      <c r="C16" t="str">
        <f ca="1">_xlfn.FORMULATEXT(B16)</f>
        <v>=(B10/B11)*B8</v>
      </c>
    </row>
    <row r="17" spans="1:3" x14ac:dyDescent="0.35">
      <c r="A17" t="s">
        <v>30</v>
      </c>
      <c r="B17" s="9">
        <f>B16*B12</f>
        <v>2000000</v>
      </c>
      <c r="C17" t="str">
        <f t="shared" ref="C17:C21" ca="1" si="0">_xlfn.FORMULATEXT(B17)</f>
        <v>=B16*B12</v>
      </c>
    </row>
    <row r="18" spans="1:3" x14ac:dyDescent="0.35">
      <c r="A18" t="s">
        <v>31</v>
      </c>
      <c r="B18" s="9">
        <f>(B8*B13+B17)/(B8+B16)</f>
        <v>198.18181818181819</v>
      </c>
      <c r="C18" t="str">
        <f t="shared" ca="1" si="0"/>
        <v>=(B8*B13+B17)/(B8+B16)</v>
      </c>
    </row>
    <row r="19" spans="1:3" x14ac:dyDescent="0.35">
      <c r="A19" t="s">
        <v>32</v>
      </c>
      <c r="B19" s="9">
        <f>(B18-B12)/B11</f>
        <v>10.90909090909091</v>
      </c>
      <c r="C19" t="str">
        <f t="shared" ca="1" si="0"/>
        <v>=(B18-B12)/B11</v>
      </c>
    </row>
    <row r="20" spans="1:3" x14ac:dyDescent="0.35">
      <c r="A20" t="s">
        <v>33</v>
      </c>
      <c r="B20" s="9">
        <f>(B8+B16)*B9</f>
        <v>8800000</v>
      </c>
      <c r="C20" t="str">
        <f t="shared" ca="1" si="0"/>
        <v>=(B8+B16)*B9</v>
      </c>
    </row>
    <row r="21" spans="1:3" x14ac:dyDescent="0.35">
      <c r="A21" t="s">
        <v>34</v>
      </c>
      <c r="B21" s="9">
        <f>B16*(B12-B9)</f>
        <v>400000</v>
      </c>
      <c r="C21" t="str">
        <f t="shared" ca="1" si="0"/>
        <v>=B16*(B12-B9)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1</vt:lpstr>
      <vt:lpstr>Facit 1</vt:lpstr>
      <vt:lpstr>2</vt:lpstr>
      <vt:lpstr>Facit 2</vt:lpstr>
      <vt:lpstr>3</vt:lpstr>
      <vt:lpstr>Facit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Johansson</dc:creator>
  <cp:lastModifiedBy>Marcus Andersson</cp:lastModifiedBy>
  <dcterms:created xsi:type="dcterms:W3CDTF">2017-10-09T17:02:31Z</dcterms:created>
  <dcterms:modified xsi:type="dcterms:W3CDTF">2017-12-06T17:12:03Z</dcterms:modified>
</cp:coreProperties>
</file>